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PUBLICAR\"/>
    </mc:Choice>
  </mc:AlternateContent>
  <xr:revisionPtr revIDLastSave="0" documentId="13_ncr:1_{F713E672-5ACF-44B1-82EA-2884041B0B64}" xr6:coauthVersionLast="36" xr6:coauthVersionMax="36" xr10:uidLastSave="{00000000-0000-0000-0000-000000000000}"/>
  <bookViews>
    <workbookView xWindow="0" yWindow="0" windowWidth="20490" windowHeight="7545" tabRatio="891" firstSheet="2" activeTab="2" xr2:uid="{00000000-000D-0000-FFFF-FFFF00000000}"/>
  </bookViews>
  <sheets>
    <sheet name="ED-6" sheetId="38" state="hidden" r:id="rId1"/>
    <sheet name="POA INICIAL" sheetId="52" state="hidden" r:id="rId2"/>
    <sheet name="PROGRAMAS DE INVERSION" sheetId="54" r:id="rId3"/>
  </sheets>
  <definedNames>
    <definedName name="_xlnm.Print_Area" localSheetId="0">'ED-6'!$A$1:$F$90</definedName>
    <definedName name="_xlnm.Print_Area" localSheetId="1">'POA INICIAL'!$A$1:$Z$342</definedName>
    <definedName name="_xlnm.Print_Area" localSheetId="2">'PROGRAMAS DE INVERSION'!$A$1:$Z$71</definedName>
  </definedNames>
  <calcPr calcId="191029"/>
</workbook>
</file>

<file path=xl/calcChain.xml><?xml version="1.0" encoding="utf-8"?>
<calcChain xmlns="http://schemas.openxmlformats.org/spreadsheetml/2006/main">
  <c r="T18" i="54" l="1"/>
  <c r="T28" i="54" l="1"/>
  <c r="T27" i="54"/>
  <c r="T26" i="54"/>
  <c r="T25" i="54"/>
  <c r="T24" i="54"/>
  <c r="A65" i="52" l="1"/>
  <c r="A140" i="52" s="1"/>
  <c r="A204" i="52" s="1"/>
  <c r="A269" i="52" s="1"/>
  <c r="T23" i="54"/>
  <c r="T33" i="54" l="1"/>
  <c r="T34" i="54" s="1"/>
  <c r="T32" i="54"/>
  <c r="T31" i="54"/>
  <c r="T30" i="54"/>
  <c r="T29" i="54"/>
  <c r="T22" i="54"/>
  <c r="T21" i="54"/>
  <c r="T20" i="54"/>
  <c r="T19" i="54"/>
  <c r="C72" i="52"/>
  <c r="C147" i="52" s="1"/>
  <c r="C211" i="52" s="1"/>
  <c r="C276" i="52" s="1"/>
  <c r="T235" i="52" l="1"/>
  <c r="T230" i="52"/>
  <c r="T225" i="52"/>
  <c r="T220" i="52"/>
  <c r="T171" i="52"/>
  <c r="T166" i="52"/>
  <c r="T161" i="52"/>
  <c r="T156" i="52"/>
  <c r="T284" i="52" l="1"/>
  <c r="T283" i="52"/>
  <c r="T282" i="52"/>
  <c r="T281" i="52"/>
  <c r="T234" i="52"/>
  <c r="T233" i="52"/>
  <c r="T232" i="52"/>
  <c r="T231" i="52"/>
  <c r="T229" i="52"/>
  <c r="T228" i="52"/>
  <c r="T227" i="52"/>
  <c r="T226" i="52"/>
  <c r="T224" i="52"/>
  <c r="T223" i="52"/>
  <c r="T222" i="52"/>
  <c r="U221" i="52"/>
  <c r="U226" i="52" s="1"/>
  <c r="U231" i="52" s="1"/>
  <c r="T221" i="52"/>
  <c r="T219" i="52"/>
  <c r="T218" i="52"/>
  <c r="T217" i="52"/>
  <c r="T216" i="52"/>
  <c r="T170" i="52"/>
  <c r="T169" i="52"/>
  <c r="T168" i="52"/>
  <c r="T167" i="52"/>
  <c r="T165" i="52"/>
  <c r="T164" i="52"/>
  <c r="T163" i="52"/>
  <c r="T162" i="52"/>
  <c r="T160" i="52"/>
  <c r="T159" i="52"/>
  <c r="T158" i="52"/>
  <c r="U157" i="52"/>
  <c r="U162" i="52" s="1"/>
  <c r="U167" i="52" s="1"/>
  <c r="T157" i="52"/>
  <c r="T155" i="52"/>
  <c r="T154" i="52"/>
  <c r="T153" i="52"/>
  <c r="T152" i="52"/>
  <c r="T285" i="52" l="1"/>
  <c r="U82" i="52"/>
  <c r="U87" i="52" s="1"/>
  <c r="U19" i="52"/>
  <c r="U24" i="52" s="1"/>
  <c r="U29" i="52" s="1"/>
  <c r="Q91" i="52" l="1"/>
  <c r="P91" i="52"/>
  <c r="O91" i="52"/>
  <c r="N91" i="52"/>
  <c r="M91" i="52"/>
  <c r="L91" i="52"/>
  <c r="K91" i="52"/>
  <c r="J91" i="52"/>
  <c r="I91" i="52"/>
  <c r="H91" i="52"/>
  <c r="Q86" i="52"/>
  <c r="P86" i="52"/>
  <c r="O86" i="52"/>
  <c r="N86" i="52"/>
  <c r="M86" i="52"/>
  <c r="L86" i="52"/>
  <c r="K86" i="52"/>
  <c r="J86" i="52"/>
  <c r="I86" i="52"/>
  <c r="H86" i="52"/>
  <c r="Q33" i="52"/>
  <c r="P33" i="52"/>
  <c r="O33" i="52"/>
  <c r="N33" i="52"/>
  <c r="M33" i="52"/>
  <c r="L33" i="52"/>
  <c r="K33" i="52"/>
  <c r="J33" i="52"/>
  <c r="I33" i="52"/>
  <c r="H33" i="52"/>
  <c r="H81" i="52"/>
  <c r="Q81" i="52"/>
  <c r="P81" i="52"/>
  <c r="O81" i="52"/>
  <c r="N81" i="52"/>
  <c r="M81" i="52"/>
  <c r="L81" i="52"/>
  <c r="K81" i="52"/>
  <c r="J81" i="52"/>
  <c r="I81" i="52"/>
  <c r="T90" i="52"/>
  <c r="T89" i="52"/>
  <c r="T88" i="52"/>
  <c r="T87" i="52"/>
  <c r="T85" i="52"/>
  <c r="T84" i="52"/>
  <c r="T83" i="52"/>
  <c r="T82" i="52"/>
  <c r="T80" i="52"/>
  <c r="T79" i="52"/>
  <c r="T78" i="52"/>
  <c r="T77" i="52"/>
  <c r="T32" i="52"/>
  <c r="T31" i="52"/>
  <c r="T30" i="52"/>
  <c r="T29" i="52"/>
  <c r="Q28" i="52"/>
  <c r="P28" i="52"/>
  <c r="O28" i="52"/>
  <c r="N28" i="52"/>
  <c r="M28" i="52"/>
  <c r="L28" i="52"/>
  <c r="K28" i="52"/>
  <c r="J28" i="52"/>
  <c r="I28" i="52"/>
  <c r="H28" i="52"/>
  <c r="Q23" i="52"/>
  <c r="P23" i="52"/>
  <c r="O23" i="52"/>
  <c r="N23" i="52"/>
  <c r="M23" i="52"/>
  <c r="L23" i="52"/>
  <c r="K23" i="52"/>
  <c r="J23" i="52"/>
  <c r="I23" i="52"/>
  <c r="H23" i="52"/>
  <c r="T33" i="52" l="1"/>
  <c r="T86" i="52"/>
  <c r="T81" i="52"/>
  <c r="T23" i="52"/>
  <c r="T28" i="52"/>
  <c r="T91" i="52"/>
  <c r="Q18" i="52" l="1"/>
  <c r="P18" i="52"/>
  <c r="O18" i="52"/>
  <c r="N18" i="52"/>
  <c r="M18" i="52"/>
  <c r="L18" i="52"/>
  <c r="K18" i="52"/>
  <c r="J18" i="52"/>
  <c r="I18" i="52"/>
  <c r="H18" i="52"/>
  <c r="T18" i="52" l="1"/>
  <c r="S286" i="52" s="1"/>
  <c r="T27" i="52"/>
  <c r="T26" i="52"/>
  <c r="T25" i="52"/>
  <c r="T24" i="52"/>
  <c r="T22" i="52"/>
  <c r="T21" i="52"/>
  <c r="T20" i="52"/>
  <c r="T19" i="52"/>
  <c r="T17" i="52"/>
  <c r="T16" i="52"/>
  <c r="T15" i="52"/>
  <c r="T14" i="52"/>
</calcChain>
</file>

<file path=xl/sharedStrings.xml><?xml version="1.0" encoding="utf-8"?>
<sst xmlns="http://schemas.openxmlformats.org/spreadsheetml/2006/main" count="535" uniqueCount="162">
  <si>
    <t>Monto</t>
  </si>
  <si>
    <t>Programa:</t>
  </si>
  <si>
    <t>Nº.</t>
  </si>
  <si>
    <t>Ene-Jun</t>
  </si>
  <si>
    <t>Jul-Dic</t>
  </si>
  <si>
    <t>Acumulada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</si>
  <si>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</si>
  <si>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</si>
  <si>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</si>
  <si>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</si>
  <si>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</si>
  <si>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</si>
  <si>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</si>
  <si>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</si>
  <si>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</si>
  <si>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</si>
  <si>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</si>
  <si>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</si>
  <si>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</si>
  <si>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</si>
  <si>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</si>
  <si>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</si>
  <si>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</si>
  <si>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</si>
  <si>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</si>
  <si>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</si>
  <si>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</si>
  <si>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</si>
  <si>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</si>
  <si>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</si>
  <si>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</si>
  <si>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</si>
  <si>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</si>
  <si>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</si>
  <si>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</si>
  <si>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</si>
  <si>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</si>
  <si>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</si>
  <si>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</si>
  <si>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</si>
  <si>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</si>
  <si>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</si>
  <si>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</si>
  <si>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</si>
  <si>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</si>
  <si>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</si>
  <si>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</si>
  <si>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</si>
  <si>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</si>
  <si>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</si>
  <si>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</si>
  <si>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</si>
  <si>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</si>
  <si>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</si>
  <si>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</si>
  <si>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</si>
  <si>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</si>
  <si>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</si>
  <si>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</si>
  <si>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</si>
  <si>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</si>
  <si>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</si>
  <si>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</si>
  <si>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</si>
  <si>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</si>
  <si>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</si>
  <si>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</si>
  <si>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</si>
  <si>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</si>
  <si>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</si>
  <si>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t>Correspondiente al periodo del___ de _____  al __ de __________ de 2016. (A)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</si>
  <si>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</si>
  <si>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</si>
  <si>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</si>
  <si>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</si>
  <si>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</si>
  <si>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7111117893"/>
        <rFont val="Arial Narrow"/>
        <family val="2"/>
      </rPr>
      <t>A</t>
    </r>
    <r>
      <rPr>
        <b/>
        <i/>
        <sz val="11"/>
        <color theme="4" tint="-0.499984740745262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</si>
  <si>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PODER JUDICIAL DEL ESTADO DE GUERRERO</t>
  </si>
  <si>
    <t>DEMOCRACIA, ESTADO DE DERECHO Y BUEN GOBIERNO</t>
  </si>
  <si>
    <t>Programa y/o Acción</t>
  </si>
  <si>
    <t xml:space="preserve">Descripción </t>
  </si>
  <si>
    <t>Objetivos</t>
  </si>
  <si>
    <t>Función:</t>
  </si>
  <si>
    <t>Subfunción:</t>
  </si>
  <si>
    <t>JUSTICIA</t>
  </si>
  <si>
    <t>IMPARTICION DE JUSTCIA</t>
  </si>
  <si>
    <t>Objetivo general:</t>
  </si>
  <si>
    <t>CONTRIBUIR A LA ARMONIA Y PAZ SOCIAL EN GUERRERO, IMPARTIENDO JUSTICIA PRONTA Y EXPEDITA.</t>
  </si>
  <si>
    <t>Meta Calendarizada Anual</t>
  </si>
  <si>
    <t>PRESUPUESTO</t>
  </si>
  <si>
    <t>TOTAL</t>
  </si>
  <si>
    <t>IMPACTO REGIONAL</t>
  </si>
  <si>
    <t>Eje estrategico del PED</t>
  </si>
  <si>
    <t>El presupuesto de egresos es ejercido a través de la Dirección General de Administración y Finanzas, como lo marca el Art.  87 fracc. IV  de Ley Organica del Poder Judicial del Estado Libre y Soberano de Guerrero número 129</t>
  </si>
  <si>
    <t>Finalidad:</t>
  </si>
  <si>
    <t>GOBIERNO</t>
  </si>
  <si>
    <t>1.</t>
  </si>
  <si>
    <t>2.</t>
  </si>
  <si>
    <t>Objetivo</t>
  </si>
  <si>
    <t>Estrategia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</si>
  <si>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</si>
  <si>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</si>
  <si>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</si>
  <si>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</si>
  <si>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</si>
  <si>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</si>
  <si>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</si>
  <si>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</si>
  <si>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</si>
  <si>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</si>
  <si>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</si>
  <si>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</si>
  <si>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Capitulos</t>
  </si>
  <si>
    <t>Clave Presupuestaria</t>
  </si>
  <si>
    <t>Área resonsable</t>
  </si>
  <si>
    <t>Indicador</t>
  </si>
  <si>
    <t>IMPLEMENTACION DEL NUEVO SISTEMA DE JUSTICIA PENAL</t>
  </si>
  <si>
    <t>EDIFICIO CALETA ACAPULCO. (MANTENIMIENTO Y CONSERVACION)</t>
  </si>
  <si>
    <t>1.3. Promover un sistema de justicia penal eficaz,
 expedita, imparcial y transparente</t>
  </si>
  <si>
    <t>DIRECCION GENERAL DE ADMINISTRACION Y FINANZAS</t>
  </si>
  <si>
    <t>SI</t>
  </si>
  <si>
    <t>VII. GUERRERO SEGURO Y DE LEYES</t>
  </si>
  <si>
    <t>Promover un sistema de justicia penal eficaz, expedita, imparcial y
transparente como garante de la gobernabilidad de Guerrero.</t>
  </si>
  <si>
    <t>CENTRO INTEGRAL DE JUSTICIA ACAPULCO (EDIFICIO DIAMANTE AMPLIACION DEL SEGUNDO NIVEL)</t>
  </si>
  <si>
    <t>CENTRO DE JUSTICIA ARCELIA (SEGUNDA ETAPA)</t>
  </si>
  <si>
    <t>TERMINAR AL 100%  OBRA</t>
  </si>
  <si>
    <t>TERMINAR AL 100% LA OBRA</t>
  </si>
  <si>
    <t>TERMINAR AL 100%  LA OBRA</t>
  </si>
  <si>
    <t>CIUDAD JUDICIAL CHILPANCINGO (MANTENIMIENTO Y CONSERVACION DE EDIFICIO 1 Y 2)</t>
  </si>
  <si>
    <t>SALAS DE ORALIDA DE IGUALA. (AMPLIACION , CONSTRUCCION DE AREAS ADMINISTRATIVAS)</t>
  </si>
  <si>
    <t>PALACIO DE JUSTICIA TECPAN (MANTENIMIENTO Y CONSERVACION)</t>
  </si>
  <si>
    <t>PALACIO DE JUSTICIA ZIHUATANEJO(MANTENIMIENTO Y CONSERVACION)</t>
  </si>
  <si>
    <t>Porcentaje de obra construida.</t>
  </si>
  <si>
    <t xml:space="preserve"> </t>
  </si>
  <si>
    <t>EDIFICIO PARA LA ADMINITRACIÓN DEL SISTEMA PENAL (TERCERA ETAPA)</t>
  </si>
  <si>
    <t>CONSERVACION Y MANTENIMIENTO (PINTURA EN FACHADA) EN EDIFICIO 3 CIUDAD JUDICIAL CHILPANCINGO.</t>
  </si>
  <si>
    <t>SISTEMA DE EXTRACCION DE AGUA DEL SUBSUELO EN EL CENTRO INTEGRAL DE JUSTCIACIA ACAPULCO.</t>
  </si>
  <si>
    <t>CONSERVACION Y MANTENIMIENTO DEL CENTRO INTEGRAL DE JUSTICIA ACAPULCO.</t>
  </si>
  <si>
    <t>MANTENIMIENTO DE EDIFICIO 1 Y 2 DE CIUDAD JUDICIAL CHILPANCINGO (PINTURA)</t>
  </si>
  <si>
    <t>CONSERVACION Y MANTENIMIENTO DE LOS JUZGADOS PENALES  ANEXOS AL RECLUSORIO EN CHILPANCINGO.</t>
  </si>
  <si>
    <t>AMPLIACION DE ADMINISTRACION DE SALAS EN EL PALACIO DE JUSTICIA  IGUALA</t>
  </si>
  <si>
    <t>CONSERVACION, MANTENIMIENTO Y EQUIPAMIENTO (APLICACIÓN DE PINTURA) EN ELE PALACIO DE JUSTICIA IGUALA.</t>
  </si>
  <si>
    <t>CONSERVCION Y MANTENIMIENTO DEL PALACIO DE JUSTCIA TLAPA.</t>
  </si>
  <si>
    <t>HOJA 1 DE 5</t>
  </si>
  <si>
    <t>HOJA 2 DE 5</t>
  </si>
  <si>
    <t>HOJA 3 DE 5</t>
  </si>
  <si>
    <t>HOJA 4 DE 5</t>
  </si>
  <si>
    <t>HOJA 5 DE 5</t>
  </si>
  <si>
    <t>251-FA01-UAO              261-IE02-UAO      252-FF01-UAO</t>
  </si>
  <si>
    <t>PROGRAMA OPERATIVO ANUAL 2019  INICIAL</t>
  </si>
  <si>
    <t>IMPARTICION DE JUSTICIA</t>
  </si>
  <si>
    <t>Garantizar un sistema de justicia penal eficaz, expedita, imparcial y
transparente como garante de la gobernabilidad de Guerrero.</t>
  </si>
  <si>
    <t>HOJA 1 DE 1</t>
  </si>
  <si>
    <t>Salas de oralidad Acapulco Diamante (Segunda Etapa).</t>
  </si>
  <si>
    <t>Juzgado de primera  instancia del Distrito Judicial de Alarcón. Segunda Etapa. (Taxco de Alarcón)</t>
  </si>
  <si>
    <t>Obra exterior en Salas de Oralidad Acapulco Diamante. (segunda estapa).</t>
  </si>
  <si>
    <t>Construcción de estructura, albañileria y acabados en 480 m2, dentro de los cuales se construirán 4 salas de oralidad con sus respectivas áreas administrativas</t>
  </si>
  <si>
    <t>Acabados en exterior de edificio y pavimentacion de estacionamiento en salas de oralidad</t>
  </si>
  <si>
    <t>Albañileria y acabados en 450 m2 de construcción. Tambien se incluye mobiliario y equipo de computo.</t>
  </si>
  <si>
    <t>21113121 12 UA0 1211 12 251 6221 2                    21113131 12 UA0 1211 12 254 6221 2</t>
  </si>
  <si>
    <t>Demolicion de inmueble existente, construccion de cimentación, estructura y albañileria.</t>
  </si>
  <si>
    <t>2.- PROGRAMAS Y PROYECTOS DE INVERSION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</si>
</sst>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&quot;$&quot;#,##0.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i/>
      <sz val="11"/>
      <color theme="3" tint="-0.249977111117893"/>
      <name val="Arial Narrow"/>
      <family val="2"/>
    </font>
    <font>
      <b/>
      <i/>
      <sz val="11"/>
      <color theme="4" tint="-0.499984740745262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2"/>
      <name val="Arial"/>
      <family val="2"/>
    </font>
    <font>
      <sz val="10"/>
      <name val="Arial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16" applyNumberFormat="0" applyAlignment="0" applyProtection="0"/>
    <xf numFmtId="0" fontId="11" fillId="19" borderId="17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16" applyNumberFormat="0" applyAlignment="0" applyProtection="0"/>
    <xf numFmtId="0" fontId="15" fillId="5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19" applyNumberFormat="0" applyFont="0" applyAlignment="0" applyProtection="0"/>
    <xf numFmtId="9" fontId="5" fillId="0" borderId="0" applyFont="0" applyFill="0" applyBorder="0" applyAlignment="0" applyProtection="0"/>
    <xf numFmtId="0" fontId="18" fillId="18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13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18" borderId="49" applyNumberFormat="0" applyAlignment="0" applyProtection="0"/>
    <xf numFmtId="0" fontId="18" fillId="18" borderId="4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46" applyNumberFormat="0" applyFill="0" applyAlignment="0" applyProtection="0"/>
    <xf numFmtId="0" fontId="14" fillId="9" borderId="47" applyNumberFormat="0" applyAlignment="0" applyProtection="0"/>
    <xf numFmtId="0" fontId="16" fillId="25" borderId="48" applyNumberFormat="0" applyFont="0" applyAlignment="0" applyProtection="0"/>
    <xf numFmtId="0" fontId="18" fillId="0" borderId="50" applyNumberFormat="0" applyFill="0" applyAlignment="0" applyProtection="0"/>
    <xf numFmtId="0" fontId="10" fillId="18" borderId="39" applyNumberFormat="0" applyAlignment="0" applyProtection="0"/>
    <xf numFmtId="0" fontId="10" fillId="18" borderId="29" applyNumberFormat="0" applyAlignment="0" applyProtection="0"/>
    <xf numFmtId="0" fontId="10" fillId="18" borderId="47" applyNumberFormat="0" applyAlignment="0" applyProtection="0"/>
    <xf numFmtId="0" fontId="18" fillId="0" borderId="36" applyNumberFormat="0" applyFill="0" applyAlignment="0" applyProtection="0"/>
    <xf numFmtId="0" fontId="14" fillId="9" borderId="29" applyNumberFormat="0" applyAlignment="0" applyProtection="0"/>
    <xf numFmtId="0" fontId="18" fillId="18" borderId="35" applyNumberFormat="0" applyAlignment="0" applyProtection="0"/>
    <xf numFmtId="0" fontId="14" fillId="9" borderId="33" applyNumberFormat="0" applyAlignment="0" applyProtection="0"/>
    <xf numFmtId="0" fontId="16" fillId="25" borderId="30" applyNumberFormat="0" applyFont="0" applyAlignment="0" applyProtection="0"/>
    <xf numFmtId="0" fontId="18" fillId="18" borderId="31" applyNumberFormat="0" applyAlignment="0" applyProtection="0"/>
    <xf numFmtId="0" fontId="18" fillId="0" borderId="32" applyNumberFormat="0" applyFill="0" applyAlignment="0" applyProtection="0"/>
    <xf numFmtId="0" fontId="16" fillId="25" borderId="34" applyNumberFormat="0" applyFont="0" applyAlignment="0" applyProtection="0"/>
    <xf numFmtId="0" fontId="14" fillId="9" borderId="43" applyNumberFormat="0" applyAlignment="0" applyProtection="0"/>
    <xf numFmtId="0" fontId="16" fillId="25" borderId="40" applyNumberFormat="0" applyFont="0" applyAlignment="0" applyProtection="0"/>
    <xf numFmtId="0" fontId="18" fillId="0" borderId="42" applyNumberFormat="0" applyFill="0" applyAlignment="0" applyProtection="0"/>
    <xf numFmtId="0" fontId="18" fillId="18" borderId="45" applyNumberFormat="0" applyAlignment="0" applyProtection="0"/>
    <xf numFmtId="0" fontId="10" fillId="18" borderId="33" applyNumberFormat="0" applyAlignment="0" applyProtection="0"/>
    <xf numFmtId="0" fontId="14" fillId="9" borderId="39" applyNumberFormat="0" applyAlignment="0" applyProtection="0"/>
    <xf numFmtId="0" fontId="10" fillId="18" borderId="43" applyNumberFormat="0" applyAlignment="0" applyProtection="0"/>
    <xf numFmtId="0" fontId="16" fillId="25" borderId="44" applyNumberFormat="0" applyFont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48" fillId="0" borderId="0" applyFont="0" applyFill="0" applyBorder="0" applyAlignment="0" applyProtection="0"/>
  </cellStyleXfs>
  <cellXfs count="202">
    <xf numFmtId="0" fontId="0" fillId="0" borderId="0" xfId="0"/>
    <xf numFmtId="0" fontId="25" fillId="0" borderId="0" xfId="4" applyFont="1" applyBorder="1" applyAlignment="1">
      <alignment horizontal="left"/>
    </xf>
    <xf numFmtId="0" fontId="26" fillId="0" borderId="0" xfId="0" applyFont="1" applyAlignment="1"/>
    <xf numFmtId="0" fontId="31" fillId="0" borderId="0" xfId="4" applyFont="1" applyBorder="1" applyAlignment="1">
      <alignment horizontal="left"/>
    </xf>
    <xf numFmtId="0" fontId="30" fillId="0" borderId="0" xfId="5" applyFont="1">
      <alignment wrapText="1"/>
    </xf>
    <xf numFmtId="0" fontId="30" fillId="2" borderId="0" xfId="4" applyFont="1" applyFill="1">
      <alignment wrapText="1"/>
    </xf>
    <xf numFmtId="0" fontId="30" fillId="0" borderId="0" xfId="4" applyFont="1">
      <alignment wrapText="1"/>
    </xf>
    <xf numFmtId="0" fontId="25" fillId="0" borderId="0" xfId="0" applyFont="1" applyAlignment="1"/>
    <xf numFmtId="0" fontId="30" fillId="2" borderId="0" xfId="4" applyFont="1" applyFill="1" applyBorder="1">
      <alignment wrapText="1"/>
    </xf>
    <xf numFmtId="0" fontId="26" fillId="0" borderId="0" xfId="4" applyFont="1" applyBorder="1" applyAlignment="1">
      <alignment horizontal="left"/>
    </xf>
    <xf numFmtId="0" fontId="25" fillId="0" borderId="0" xfId="4" applyFont="1" applyBorder="1" applyAlignment="1">
      <alignment horizontal="center"/>
    </xf>
    <xf numFmtId="0" fontId="32" fillId="0" borderId="0" xfId="4" applyFont="1" applyBorder="1" applyAlignment="1">
      <alignment horizontal="left"/>
    </xf>
    <xf numFmtId="0" fontId="29" fillId="26" borderId="64" xfId="4" applyFont="1" applyFill="1" applyBorder="1" applyAlignment="1">
      <alignment horizontal="center" vertical="center" wrapText="1"/>
    </xf>
    <xf numFmtId="0" fontId="29" fillId="26" borderId="52" xfId="4" applyFont="1" applyFill="1" applyBorder="1" applyAlignment="1">
      <alignment horizontal="center" vertical="center"/>
    </xf>
    <xf numFmtId="0" fontId="29" fillId="26" borderId="58" xfId="4" applyFont="1" applyFill="1" applyBorder="1" applyAlignment="1">
      <alignment horizontal="center" vertical="center" wrapText="1"/>
    </xf>
    <xf numFmtId="0" fontId="29" fillId="0" borderId="52" xfId="4" applyFont="1" applyFill="1" applyBorder="1" applyAlignment="1">
      <alignment horizontal="center" vertical="center"/>
    </xf>
    <xf numFmtId="0" fontId="29" fillId="0" borderId="58" xfId="4" applyFont="1" applyFill="1" applyBorder="1" applyAlignment="1">
      <alignment horizontal="center" vertical="center"/>
    </xf>
    <xf numFmtId="0" fontId="27" fillId="3" borderId="58" xfId="0" applyFont="1" applyFill="1" applyBorder="1" applyAlignment="1" applyProtection="1">
      <alignment vertical="center" wrapText="1"/>
    </xf>
    <xf numFmtId="0" fontId="27" fillId="0" borderId="52" xfId="0" applyFont="1" applyFill="1" applyBorder="1" applyAlignment="1" applyProtection="1">
      <alignment vertical="center" wrapText="1"/>
    </xf>
    <xf numFmtId="0" fontId="27" fillId="0" borderId="7" xfId="0" applyFont="1" applyFill="1" applyBorder="1" applyAlignment="1" applyProtection="1">
      <alignment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34" fillId="0" borderId="52" xfId="0" applyFont="1" applyBorder="1"/>
    <xf numFmtId="0" fontId="30" fillId="0" borderId="52" xfId="4" applyFont="1" applyBorder="1">
      <alignment wrapText="1"/>
    </xf>
    <xf numFmtId="0" fontId="34" fillId="0" borderId="52" xfId="0" applyFont="1" applyFill="1" applyBorder="1"/>
    <xf numFmtId="0" fontId="34" fillId="0" borderId="52" xfId="0" applyFont="1" applyBorder="1" applyAlignment="1">
      <alignment horizontal="left" wrapText="1"/>
    </xf>
    <xf numFmtId="0" fontId="29" fillId="2" borderId="52" xfId="4" applyFont="1" applyFill="1" applyBorder="1" applyAlignment="1">
      <alignment horizontal="right" wrapText="1"/>
    </xf>
    <xf numFmtId="0" fontId="30" fillId="2" borderId="52" xfId="4" applyFont="1" applyFill="1" applyBorder="1">
      <alignment wrapText="1"/>
    </xf>
    <xf numFmtId="0" fontId="30" fillId="2" borderId="9" xfId="4" applyFont="1" applyFill="1" applyBorder="1" applyAlignment="1">
      <alignment horizontal="left" vertical="center" wrapText="1"/>
    </xf>
    <xf numFmtId="0" fontId="35" fillId="0" borderId="0" xfId="5" applyFont="1" applyBorder="1" applyAlignment="1">
      <alignment horizontal="left" wrapText="1" indent="1"/>
    </xf>
    <xf numFmtId="0" fontId="30" fillId="0" borderId="0" xfId="5" applyFont="1" applyBorder="1" applyAlignment="1">
      <alignment horizontal="left"/>
    </xf>
    <xf numFmtId="0" fontId="36" fillId="0" borderId="0" xfId="5" applyFont="1" applyAlignment="1">
      <alignment horizontal="left"/>
    </xf>
    <xf numFmtId="0" fontId="33" fillId="2" borderId="0" xfId="4" applyFont="1" applyFill="1" applyBorder="1" applyAlignment="1">
      <alignment vertical="center" wrapText="1"/>
    </xf>
    <xf numFmtId="0" fontId="29" fillId="0" borderId="0" xfId="4" applyFont="1" applyFill="1" applyBorder="1" applyAlignment="1">
      <alignment horizontal="center"/>
    </xf>
    <xf numFmtId="0" fontId="29" fillId="26" borderId="10" xfId="4" applyFont="1" applyFill="1" applyBorder="1" applyAlignment="1">
      <alignment horizontal="center" vertical="center" wrapText="1"/>
    </xf>
    <xf numFmtId="0" fontId="29" fillId="26" borderId="37" xfId="4" applyFont="1" applyFill="1" applyBorder="1" applyAlignment="1">
      <alignment horizontal="center" vertical="center" wrapText="1"/>
    </xf>
    <xf numFmtId="0" fontId="29" fillId="26" borderId="37" xfId="4" applyFont="1" applyFill="1" applyBorder="1" applyAlignment="1">
      <alignment horizontal="center" vertical="center"/>
    </xf>
    <xf numFmtId="0" fontId="29" fillId="26" borderId="57" xfId="4" applyFont="1" applyFill="1" applyBorder="1" applyAlignment="1">
      <alignment horizontal="center" vertical="center" wrapText="1"/>
    </xf>
    <xf numFmtId="0" fontId="30" fillId="0" borderId="7" xfId="4" applyFont="1" applyBorder="1">
      <alignment wrapText="1"/>
    </xf>
    <xf numFmtId="0" fontId="29" fillId="2" borderId="0" xfId="4" applyFont="1" applyFill="1" applyBorder="1" applyAlignment="1">
      <alignment horizontal="right" wrapText="1"/>
    </xf>
    <xf numFmtId="0" fontId="30" fillId="0" borderId="52" xfId="4" applyFont="1" applyFill="1" applyBorder="1" applyAlignment="1">
      <alignment horizontal="left" vertical="center" wrapText="1"/>
    </xf>
    <xf numFmtId="0" fontId="29" fillId="0" borderId="37" xfId="4" applyFont="1" applyFill="1" applyBorder="1" applyAlignment="1">
      <alignment horizontal="center" vertical="center" wrapText="1"/>
    </xf>
    <xf numFmtId="0" fontId="29" fillId="0" borderId="11" xfId="4" applyFont="1" applyFill="1" applyBorder="1" applyAlignment="1">
      <alignment horizontal="center" vertical="center" wrapText="1"/>
    </xf>
    <xf numFmtId="0" fontId="29" fillId="0" borderId="52" xfId="4" applyFont="1" applyFill="1" applyBorder="1" applyAlignment="1">
      <alignment horizontal="center" vertical="center" wrapText="1"/>
    </xf>
    <xf numFmtId="0" fontId="29" fillId="0" borderId="58" xfId="4" applyFont="1" applyFill="1" applyBorder="1" applyAlignment="1">
      <alignment horizontal="center" vertical="center" wrapText="1"/>
    </xf>
    <xf numFmtId="0" fontId="30" fillId="0" borderId="52" xfId="4" applyFont="1" applyBorder="1" applyAlignment="1">
      <alignment horizontal="left" vertical="center" wrapText="1"/>
    </xf>
    <xf numFmtId="0" fontId="30" fillId="0" borderId="58" xfId="4" applyFont="1" applyBorder="1">
      <alignment wrapText="1"/>
    </xf>
    <xf numFmtId="0" fontId="34" fillId="0" borderId="57" xfId="0" applyFont="1" applyBorder="1"/>
    <xf numFmtId="0" fontId="33" fillId="3" borderId="52" xfId="0" applyFont="1" applyFill="1" applyBorder="1" applyAlignment="1">
      <alignment vertical="center" wrapText="1"/>
    </xf>
    <xf numFmtId="0" fontId="34" fillId="0" borderId="9" xfId="0" applyFont="1" applyBorder="1"/>
    <xf numFmtId="0" fontId="33" fillId="3" borderId="7" xfId="0" applyFont="1" applyFill="1" applyBorder="1" applyAlignment="1">
      <alignment vertical="center" wrapText="1"/>
    </xf>
    <xf numFmtId="0" fontId="30" fillId="0" borderId="8" xfId="4" applyFont="1" applyBorder="1">
      <alignment wrapText="1"/>
    </xf>
    <xf numFmtId="0" fontId="28" fillId="2" borderId="4" xfId="4" applyFont="1" applyFill="1" applyBorder="1" applyAlignment="1">
      <alignment horizontal="left" vertical="center"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9" fillId="26" borderId="51" xfId="4" applyFont="1" applyFill="1" applyBorder="1" applyAlignment="1">
      <alignment horizontal="center" vertical="center" wrapText="1"/>
    </xf>
    <xf numFmtId="0" fontId="29" fillId="26" borderId="55" xfId="4" applyFont="1" applyFill="1" applyBorder="1" applyAlignment="1">
      <alignment horizontal="center" vertical="center" wrapText="1"/>
    </xf>
    <xf numFmtId="0" fontId="30" fillId="2" borderId="0" xfId="5" applyFont="1" applyFill="1" applyAlignment="1"/>
    <xf numFmtId="0" fontId="27" fillId="27" borderId="52" xfId="0" applyFont="1" applyFill="1" applyBorder="1" applyAlignment="1" applyProtection="1">
      <alignment vertical="center" wrapText="1"/>
    </xf>
    <xf numFmtId="0" fontId="27" fillId="27" borderId="58" xfId="0" applyFont="1" applyFill="1" applyBorder="1" applyAlignment="1" applyProtection="1">
      <alignment vertical="center" wrapText="1"/>
    </xf>
    <xf numFmtId="0" fontId="27" fillId="27" borderId="8" xfId="0" applyFont="1" applyFill="1" applyBorder="1" applyAlignment="1" applyProtection="1">
      <alignment vertical="center" wrapText="1"/>
    </xf>
    <xf numFmtId="0" fontId="29" fillId="0" borderId="0" xfId="4" applyFont="1" applyFill="1" applyAlignment="1">
      <alignment horizontal="center"/>
    </xf>
    <xf numFmtId="0" fontId="37" fillId="28" borderId="4" xfId="0" applyFont="1" applyFill="1" applyBorder="1"/>
    <xf numFmtId="0" fontId="37" fillId="28" borderId="5" xfId="0" applyFont="1" applyFill="1" applyBorder="1"/>
    <xf numFmtId="0" fontId="30" fillId="28" borderId="5" xfId="5" applyFont="1" applyFill="1" applyBorder="1">
      <alignment wrapText="1"/>
    </xf>
    <xf numFmtId="0" fontId="30" fillId="28" borderId="5" xfId="4" applyFont="1" applyFill="1" applyBorder="1">
      <alignment wrapText="1"/>
    </xf>
    <xf numFmtId="0" fontId="30" fillId="28" borderId="6" xfId="4" applyFont="1" applyFill="1" applyBorder="1">
      <alignment wrapText="1"/>
    </xf>
    <xf numFmtId="0" fontId="30" fillId="28" borderId="0" xfId="4" applyFont="1" applyFill="1" applyBorder="1">
      <alignment wrapText="1"/>
    </xf>
    <xf numFmtId="0" fontId="30" fillId="28" borderId="28" xfId="4" applyFont="1" applyFill="1" applyBorder="1">
      <alignment wrapText="1"/>
    </xf>
    <xf numFmtId="0" fontId="30" fillId="28" borderId="72" xfId="4" applyFont="1" applyFill="1" applyBorder="1">
      <alignment wrapText="1"/>
    </xf>
    <xf numFmtId="0" fontId="30" fillId="28" borderId="73" xfId="4" applyFont="1" applyFill="1" applyBorder="1">
      <alignment wrapText="1"/>
    </xf>
    <xf numFmtId="0" fontId="30" fillId="28" borderId="74" xfId="4" applyFont="1" applyFill="1" applyBorder="1">
      <alignment wrapText="1"/>
    </xf>
    <xf numFmtId="0" fontId="30" fillId="28" borderId="27" xfId="4" applyFont="1" applyFill="1" applyBorder="1">
      <alignment wrapText="1"/>
    </xf>
    <xf numFmtId="0" fontId="29" fillId="0" borderId="2" xfId="5" applyFont="1" applyFill="1" applyBorder="1" applyAlignment="1">
      <alignment horizontal="center" vertical="center"/>
    </xf>
    <xf numFmtId="7" fontId="44" fillId="0" borderId="0" xfId="0" applyNumberFormat="1" applyFont="1"/>
    <xf numFmtId="49" fontId="26" fillId="0" borderId="76" xfId="5" applyNumberFormat="1" applyFont="1" applyBorder="1" applyAlignment="1">
      <alignment horizontal="center" vertical="center" wrapText="1"/>
    </xf>
    <xf numFmtId="0" fontId="26" fillId="2" borderId="76" xfId="5" applyFont="1" applyFill="1" applyBorder="1" applyAlignment="1">
      <alignment horizontal="center"/>
    </xf>
    <xf numFmtId="49" fontId="26" fillId="0" borderId="77" xfId="5" applyNumberFormat="1" applyFont="1" applyBorder="1" applyAlignment="1">
      <alignment horizontal="center" vertical="center" wrapText="1"/>
    </xf>
    <xf numFmtId="0" fontId="26" fillId="0" borderId="77" xfId="5" applyFont="1" applyBorder="1" applyAlignment="1">
      <alignment horizontal="center" wrapText="1"/>
    </xf>
    <xf numFmtId="0" fontId="26" fillId="2" borderId="77" xfId="5" applyFont="1" applyFill="1" applyBorder="1" applyAlignment="1">
      <alignment wrapText="1"/>
    </xf>
    <xf numFmtId="0" fontId="26" fillId="2" borderId="77" xfId="5" applyFont="1" applyFill="1" applyBorder="1" applyAlignment="1">
      <alignment horizontal="center" wrapText="1"/>
    </xf>
    <xf numFmtId="0" fontId="29" fillId="0" borderId="81" xfId="5" applyFont="1" applyFill="1" applyBorder="1" applyAlignment="1">
      <alignment horizontal="center" vertical="center"/>
    </xf>
    <xf numFmtId="0" fontId="29" fillId="0" borderId="76" xfId="5" applyFont="1" applyFill="1" applyBorder="1" applyAlignment="1">
      <alignment horizontal="center" vertical="center" wrapText="1"/>
    </xf>
    <xf numFmtId="0" fontId="45" fillId="0" borderId="76" xfId="0" applyFont="1" applyBorder="1" applyAlignment="1">
      <alignment horizontal="center"/>
    </xf>
    <xf numFmtId="167" fontId="30" fillId="0" borderId="76" xfId="5" applyNumberFormat="1" applyFont="1" applyFill="1" applyBorder="1" applyAlignment="1">
      <alignment horizontal="center" vertical="center"/>
    </xf>
    <xf numFmtId="7" fontId="29" fillId="0" borderId="76" xfId="12" applyNumberFormat="1" applyFont="1" applyFill="1" applyBorder="1" applyAlignment="1">
      <alignment horizontal="right" vertical="center" wrapText="1"/>
    </xf>
    <xf numFmtId="7" fontId="25" fillId="0" borderId="0" xfId="12" applyNumberFormat="1" applyFont="1" applyFill="1" applyBorder="1" applyAlignment="1">
      <alignment horizontal="center" vertical="center" wrapText="1"/>
    </xf>
    <xf numFmtId="0" fontId="29" fillId="0" borderId="0" xfId="5" applyFont="1" applyAlignment="1">
      <alignment horizontal="left" wrapText="1"/>
    </xf>
    <xf numFmtId="0" fontId="26" fillId="2" borderId="76" xfId="5" applyFont="1" applyFill="1" applyBorder="1" applyAlignment="1">
      <alignment horizontal="center"/>
    </xf>
    <xf numFmtId="0" fontId="29" fillId="0" borderId="81" xfId="5" applyFont="1" applyFill="1" applyBorder="1" applyAlignment="1">
      <alignment horizontal="center" vertical="center"/>
    </xf>
    <xf numFmtId="0" fontId="26" fillId="2" borderId="78" xfId="5" applyFont="1" applyFill="1" applyBorder="1" applyAlignment="1">
      <alignment vertical="center" wrapText="1"/>
    </xf>
    <xf numFmtId="0" fontId="28" fillId="2" borderId="78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30" fillId="0" borderId="79" xfId="5" applyNumberFormat="1" applyFont="1" applyFill="1" applyBorder="1" applyAlignment="1">
      <alignment horizontal="center" vertical="center"/>
    </xf>
    <xf numFmtId="7" fontId="29" fillId="0" borderId="79" xfId="12" applyNumberFormat="1" applyFont="1" applyFill="1" applyBorder="1" applyAlignment="1">
      <alignment horizontal="right" vertical="center" wrapText="1"/>
    </xf>
    <xf numFmtId="7" fontId="47" fillId="0" borderId="0" xfId="0" applyNumberFormat="1" applyFont="1"/>
    <xf numFmtId="0" fontId="29" fillId="0" borderId="0" xfId="5" applyFont="1" applyAlignment="1">
      <alignment horizontal="left" wrapText="1"/>
    </xf>
    <xf numFmtId="0" fontId="29" fillId="0" borderId="81" xfId="5" applyFont="1" applyFill="1" applyBorder="1" applyAlignment="1">
      <alignment horizontal="center" vertical="center"/>
    </xf>
    <xf numFmtId="0" fontId="26" fillId="2" borderId="76" xfId="5" applyFont="1" applyFill="1" applyBorder="1" applyAlignment="1">
      <alignment horizontal="center"/>
    </xf>
    <xf numFmtId="0" fontId="29" fillId="0" borderId="0" xfId="5" applyFont="1" applyAlignment="1">
      <alignment horizontal="left" wrapText="1"/>
    </xf>
    <xf numFmtId="0" fontId="29" fillId="0" borderId="0" xfId="5" applyFont="1" applyAlignment="1">
      <alignment horizontal="left" wrapText="1"/>
    </xf>
    <xf numFmtId="0" fontId="29" fillId="0" borderId="81" xfId="5" applyFont="1" applyFill="1" applyBorder="1" applyAlignment="1">
      <alignment horizontal="center" vertical="center"/>
    </xf>
    <xf numFmtId="0" fontId="26" fillId="2" borderId="76" xfId="5" applyFont="1" applyFill="1" applyBorder="1" applyAlignment="1">
      <alignment horizontal="center"/>
    </xf>
    <xf numFmtId="0" fontId="5" fillId="0" borderId="0" xfId="0" applyFont="1"/>
    <xf numFmtId="0" fontId="29" fillId="0" borderId="37" xfId="5" applyFont="1" applyFill="1" applyBorder="1" applyAlignment="1">
      <alignment horizontal="center" vertical="center" wrapText="1"/>
    </xf>
    <xf numFmtId="0" fontId="29" fillId="0" borderId="76" xfId="5" applyFont="1" applyFill="1" applyBorder="1" applyAlignment="1">
      <alignment horizontal="center" vertical="center"/>
    </xf>
    <xf numFmtId="44" fontId="49" fillId="0" borderId="0" xfId="103" applyFont="1" applyAlignment="1">
      <alignment vertical="center"/>
    </xf>
    <xf numFmtId="44" fontId="49" fillId="0" borderId="0" xfId="103" applyFont="1"/>
    <xf numFmtId="44" fontId="49" fillId="0" borderId="0" xfId="103" applyFont="1" applyAlignment="1">
      <alignment horizontal="center"/>
    </xf>
    <xf numFmtId="44" fontId="0" fillId="0" borderId="0" xfId="0" applyNumberFormat="1"/>
    <xf numFmtId="44" fontId="29" fillId="0" borderId="76" xfId="103" applyFont="1" applyFill="1" applyBorder="1" applyAlignment="1">
      <alignment horizontal="center" vertical="center"/>
    </xf>
    <xf numFmtId="7" fontId="47" fillId="0" borderId="55" xfId="0" applyNumberFormat="1" applyFont="1" applyBorder="1"/>
    <xf numFmtId="0" fontId="29" fillId="26" borderId="37" xfId="4" applyFont="1" applyFill="1" applyBorder="1" applyAlignment="1">
      <alignment horizontal="center" vertical="center" wrapText="1"/>
    </xf>
    <xf numFmtId="0" fontId="29" fillId="26" borderId="11" xfId="4" applyFont="1" applyFill="1" applyBorder="1" applyAlignment="1">
      <alignment horizontal="center" vertical="center" wrapText="1"/>
    </xf>
    <xf numFmtId="0" fontId="25" fillId="0" borderId="0" xfId="4" applyFont="1" applyBorder="1" applyAlignment="1">
      <alignment horizontal="left"/>
    </xf>
    <xf numFmtId="0" fontId="28" fillId="2" borderId="15" xfId="4" applyFont="1" applyFill="1" applyBorder="1" applyAlignment="1">
      <alignment horizontal="left" vertical="center" wrapText="1"/>
    </xf>
    <xf numFmtId="0" fontId="28" fillId="2" borderId="14" xfId="4" applyFont="1" applyFill="1" applyBorder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6" borderId="4" xfId="4" applyFont="1" applyFill="1" applyBorder="1" applyAlignment="1">
      <alignment horizontal="center" vertical="center" wrapText="1"/>
    </xf>
    <xf numFmtId="0" fontId="29" fillId="26" borderId="66" xfId="4" applyFont="1" applyFill="1" applyBorder="1" applyAlignment="1">
      <alignment horizontal="center" vertical="center" wrapText="1"/>
    </xf>
    <xf numFmtId="0" fontId="29" fillId="26" borderId="62" xfId="4" applyFont="1" applyFill="1" applyBorder="1" applyAlignment="1">
      <alignment horizontal="center" vertical="center" wrapText="1"/>
    </xf>
    <xf numFmtId="0" fontId="29" fillId="26" borderId="3" xfId="4" applyFont="1" applyFill="1" applyBorder="1" applyAlignment="1">
      <alignment horizontal="center" vertical="center" wrapText="1"/>
    </xf>
    <xf numFmtId="0" fontId="29" fillId="26" borderId="25" xfId="4" applyFont="1" applyFill="1" applyBorder="1" applyAlignment="1">
      <alignment horizontal="center" vertical="center"/>
    </xf>
    <xf numFmtId="0" fontId="29" fillId="26" borderId="37" xfId="4" applyFont="1" applyFill="1" applyBorder="1" applyAlignment="1">
      <alignment horizontal="center" vertical="center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0" xfId="4" applyFont="1" applyFill="1" applyBorder="1" applyAlignment="1">
      <alignment horizontal="center" vertical="center" wrapText="1"/>
    </xf>
    <xf numFmtId="0" fontId="29" fillId="26" borderId="28" xfId="4" applyFont="1" applyFill="1" applyBorder="1" applyAlignment="1">
      <alignment horizontal="center" vertical="center" wrapText="1"/>
    </xf>
    <xf numFmtId="0" fontId="33" fillId="2" borderId="64" xfId="4" applyFont="1" applyFill="1" applyBorder="1" applyAlignment="1">
      <alignment vertical="center" wrapText="1"/>
    </xf>
    <xf numFmtId="0" fontId="33" fillId="2" borderId="55" xfId="4" applyFont="1" applyFill="1" applyBorder="1" applyAlignment="1">
      <alignment vertical="center" wrapText="1"/>
    </xf>
    <xf numFmtId="0" fontId="33" fillId="2" borderId="64" xfId="4" applyFont="1" applyFill="1" applyBorder="1" applyAlignment="1">
      <alignment horizontal="left" vertical="center" wrapText="1"/>
    </xf>
    <xf numFmtId="0" fontId="33" fillId="2" borderId="55" xfId="4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30" fillId="3" borderId="64" xfId="0" applyFont="1" applyFill="1" applyBorder="1" applyAlignment="1" applyProtection="1">
      <alignment vertical="center" wrapText="1"/>
    </xf>
    <xf numFmtId="0" fontId="30" fillId="3" borderId="55" xfId="0" applyFont="1" applyFill="1" applyBorder="1" applyAlignment="1" applyProtection="1">
      <alignment vertical="center" wrapText="1"/>
    </xf>
    <xf numFmtId="0" fontId="30" fillId="3" borderId="65" xfId="0" applyFont="1" applyFill="1" applyBorder="1" applyAlignment="1" applyProtection="1">
      <alignment vertical="center" wrapText="1"/>
    </xf>
    <xf numFmtId="0" fontId="30" fillId="3" borderId="12" xfId="0" applyFont="1" applyFill="1" applyBorder="1" applyAlignment="1" applyProtection="1">
      <alignment vertical="center" wrapText="1"/>
    </xf>
    <xf numFmtId="0" fontId="28" fillId="2" borderId="5" xfId="4" applyFont="1" applyFill="1" applyBorder="1" applyAlignment="1">
      <alignment horizontal="left" vertical="center" wrapText="1"/>
    </xf>
    <xf numFmtId="0" fontId="29" fillId="26" borderId="2" xfId="4" applyFont="1" applyFill="1" applyBorder="1" applyAlignment="1">
      <alignment horizontal="center"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29" fillId="26" borderId="61" xfId="4" applyFont="1" applyFill="1" applyBorder="1" applyAlignment="1">
      <alignment horizontal="center" vertical="center" wrapText="1"/>
    </xf>
    <xf numFmtId="0" fontId="29" fillId="26" borderId="53" xfId="4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4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29" fillId="26" borderId="26" xfId="4" applyFont="1" applyFill="1" applyBorder="1" applyAlignment="1">
      <alignment horizontal="center" vertical="center" wrapText="1"/>
    </xf>
    <xf numFmtId="0" fontId="29" fillId="26" borderId="67" xfId="4" applyFont="1" applyFill="1" applyBorder="1" applyAlignment="1">
      <alignment horizontal="center" vertical="center" wrapText="1"/>
    </xf>
    <xf numFmtId="0" fontId="29" fillId="26" borderId="10" xfId="4" applyFont="1" applyFill="1" applyBorder="1" applyAlignment="1">
      <alignment horizontal="center" vertical="center" wrapText="1"/>
    </xf>
    <xf numFmtId="0" fontId="29" fillId="26" borderId="71" xfId="4" applyFont="1" applyFill="1" applyBorder="1" applyAlignment="1">
      <alignment horizontal="center" vertical="center" wrapText="1"/>
    </xf>
    <xf numFmtId="0" fontId="29" fillId="26" borderId="60" xfId="4" applyFont="1" applyFill="1" applyBorder="1" applyAlignment="1">
      <alignment horizontal="center" vertical="center" wrapText="1"/>
    </xf>
    <xf numFmtId="0" fontId="28" fillId="2" borderId="4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9" fillId="26" borderId="51" xfId="4" applyFont="1" applyFill="1" applyBorder="1" applyAlignment="1">
      <alignment horizontal="center" vertical="center"/>
    </xf>
    <xf numFmtId="0" fontId="29" fillId="26" borderId="68" xfId="4" applyFont="1" applyFill="1" applyBorder="1" applyAlignment="1">
      <alignment horizontal="center" vertical="center"/>
    </xf>
    <xf numFmtId="0" fontId="29" fillId="26" borderId="63" xfId="4" applyFont="1" applyFill="1" applyBorder="1" applyAlignment="1">
      <alignment horizontal="center" vertical="center"/>
    </xf>
    <xf numFmtId="0" fontId="29" fillId="0" borderId="13" xfId="4" applyFont="1" applyFill="1" applyBorder="1" applyAlignment="1">
      <alignment horizontal="center" vertical="center" wrapText="1"/>
    </xf>
    <xf numFmtId="0" fontId="29" fillId="0" borderId="69" xfId="4" applyFont="1" applyFill="1" applyBorder="1" applyAlignment="1">
      <alignment horizontal="center" vertical="center" wrapText="1"/>
    </xf>
    <xf numFmtId="0" fontId="29" fillId="0" borderId="70" xfId="4" applyFont="1" applyFill="1" applyBorder="1" applyAlignment="1">
      <alignment horizontal="center" vertical="center" wrapText="1"/>
    </xf>
    <xf numFmtId="0" fontId="38" fillId="28" borderId="27" xfId="0" applyFont="1" applyFill="1" applyBorder="1" applyAlignment="1">
      <alignment horizontal="left" wrapText="1"/>
    </xf>
    <xf numFmtId="0" fontId="38" fillId="28" borderId="0" xfId="0" applyFont="1" applyFill="1" applyBorder="1" applyAlignment="1">
      <alignment horizontal="left" wrapText="1"/>
    </xf>
    <xf numFmtId="0" fontId="34" fillId="0" borderId="57" xfId="0" applyFont="1" applyBorder="1" applyAlignment="1">
      <alignment horizontal="left" vertical="center"/>
    </xf>
    <xf numFmtId="0" fontId="34" fillId="0" borderId="57" xfId="0" applyFont="1" applyFill="1" applyBorder="1" applyAlignment="1">
      <alignment horizontal="left" vertical="center"/>
    </xf>
    <xf numFmtId="0" fontId="29" fillId="26" borderId="56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 wrapText="1"/>
    </xf>
    <xf numFmtId="7" fontId="25" fillId="0" borderId="0" xfId="12" applyNumberFormat="1" applyFont="1" applyFill="1" applyBorder="1" applyAlignment="1">
      <alignment horizontal="center" vertical="center" wrapText="1"/>
    </xf>
    <xf numFmtId="0" fontId="29" fillId="0" borderId="0" xfId="5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2" fontId="30" fillId="0" borderId="79" xfId="12" applyNumberFormat="1" applyFont="1" applyFill="1" applyBorder="1" applyAlignment="1">
      <alignment horizontal="center" vertical="center" wrapText="1"/>
    </xf>
    <xf numFmtId="12" fontId="30" fillId="0" borderId="59" xfId="12" applyNumberFormat="1" applyFont="1" applyFill="1" applyBorder="1" applyAlignment="1">
      <alignment horizontal="center" vertical="center" wrapText="1"/>
    </xf>
    <xf numFmtId="12" fontId="30" fillId="0" borderId="37" xfId="12" applyNumberFormat="1" applyFont="1" applyFill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9" fillId="0" borderId="76" xfId="5" applyFont="1" applyFill="1" applyBorder="1" applyAlignment="1">
      <alignment horizontal="center" vertical="center"/>
    </xf>
    <xf numFmtId="0" fontId="29" fillId="0" borderId="79" xfId="5" applyFont="1" applyFill="1" applyBorder="1" applyAlignment="1">
      <alignment horizontal="center" vertical="center"/>
    </xf>
    <xf numFmtId="0" fontId="29" fillId="0" borderId="59" xfId="5" applyFont="1" applyFill="1" applyBorder="1" applyAlignment="1">
      <alignment horizontal="center" vertical="center"/>
    </xf>
    <xf numFmtId="0" fontId="29" fillId="0" borderId="37" xfId="5" applyFont="1" applyFill="1" applyBorder="1" applyAlignment="1">
      <alignment horizontal="center" vertical="center"/>
    </xf>
    <xf numFmtId="0" fontId="30" fillId="0" borderId="79" xfId="5" applyFont="1" applyFill="1" applyBorder="1" applyAlignment="1">
      <alignment horizontal="center" vertical="center" wrapText="1"/>
    </xf>
    <xf numFmtId="0" fontId="30" fillId="0" borderId="59" xfId="5" applyFont="1" applyFill="1" applyBorder="1" applyAlignment="1">
      <alignment horizontal="center" vertical="center" wrapText="1"/>
    </xf>
    <xf numFmtId="0" fontId="30" fillId="0" borderId="37" xfId="5" applyFont="1" applyFill="1" applyBorder="1" applyAlignment="1">
      <alignment horizontal="center" vertical="center" wrapText="1"/>
    </xf>
    <xf numFmtId="0" fontId="26" fillId="2" borderId="76" xfId="5" applyFont="1" applyFill="1" applyBorder="1" applyAlignment="1">
      <alignment horizontal="center" wrapText="1" shrinkToFit="1"/>
    </xf>
    <xf numFmtId="0" fontId="26" fillId="2" borderId="76" xfId="5" applyFont="1" applyFill="1" applyBorder="1" applyAlignment="1">
      <alignment horizontal="center" vertical="center" wrapText="1" shrinkToFit="1"/>
    </xf>
    <xf numFmtId="0" fontId="29" fillId="0" borderId="79" xfId="5" applyFont="1" applyFill="1" applyBorder="1" applyAlignment="1">
      <alignment horizontal="center" vertical="center" wrapText="1"/>
    </xf>
    <xf numFmtId="0" fontId="29" fillId="0" borderId="59" xfId="5" applyFont="1" applyFill="1" applyBorder="1" applyAlignment="1">
      <alignment horizontal="center" vertical="center" wrapText="1"/>
    </xf>
    <xf numFmtId="0" fontId="29" fillId="0" borderId="37" xfId="5" applyFont="1" applyFill="1" applyBorder="1" applyAlignment="1">
      <alignment horizontal="center" vertical="center" wrapText="1"/>
    </xf>
    <xf numFmtId="0" fontId="29" fillId="0" borderId="78" xfId="5" applyFont="1" applyFill="1" applyBorder="1" applyAlignment="1">
      <alignment horizontal="center" vertical="center"/>
    </xf>
    <xf numFmtId="0" fontId="29" fillId="0" borderId="80" xfId="5" applyFont="1" applyFill="1" applyBorder="1" applyAlignment="1">
      <alignment horizontal="center" vertical="center"/>
    </xf>
    <xf numFmtId="0" fontId="29" fillId="0" borderId="81" xfId="5" applyFont="1" applyFill="1" applyBorder="1" applyAlignment="1">
      <alignment horizontal="center" vertical="center"/>
    </xf>
    <xf numFmtId="0" fontId="29" fillId="0" borderId="60" xfId="5" applyFont="1" applyFill="1" applyBorder="1" applyAlignment="1">
      <alignment horizontal="center" vertical="center"/>
    </xf>
    <xf numFmtId="0" fontId="29" fillId="0" borderId="75" xfId="5" applyFont="1" applyFill="1" applyBorder="1" applyAlignment="1">
      <alignment horizontal="center" vertical="center"/>
    </xf>
    <xf numFmtId="0" fontId="29" fillId="0" borderId="3" xfId="5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2" borderId="0" xfId="5" applyFont="1" applyFill="1" applyAlignment="1">
      <alignment horizontal="center"/>
    </xf>
    <xf numFmtId="0" fontId="26" fillId="2" borderId="76" xfId="5" applyFont="1" applyFill="1" applyBorder="1" applyAlignment="1">
      <alignment horizontal="center"/>
    </xf>
    <xf numFmtId="0" fontId="26" fillId="0" borderId="77" xfId="5" applyFont="1" applyBorder="1" applyAlignment="1">
      <alignment horizontal="center" wrapText="1"/>
    </xf>
    <xf numFmtId="0" fontId="26" fillId="0" borderId="55" xfId="5" applyFont="1" applyBorder="1" applyAlignment="1">
      <alignment horizontal="center" wrapText="1"/>
    </xf>
    <xf numFmtId="0" fontId="24" fillId="0" borderId="79" xfId="5" applyFont="1" applyFill="1" applyBorder="1" applyAlignment="1">
      <alignment horizontal="center" vertical="center" wrapText="1"/>
    </xf>
    <xf numFmtId="0" fontId="24" fillId="0" borderId="59" xfId="5" applyFont="1" applyFill="1" applyBorder="1" applyAlignment="1">
      <alignment horizontal="center" vertical="center" wrapText="1"/>
    </xf>
    <xf numFmtId="0" fontId="24" fillId="0" borderId="37" xfId="5" applyFont="1" applyFill="1" applyBorder="1" applyAlignment="1">
      <alignment horizontal="center" vertical="center" wrapText="1"/>
    </xf>
    <xf numFmtId="0" fontId="33" fillId="0" borderId="79" xfId="5" applyFont="1" applyFill="1" applyBorder="1" applyAlignment="1">
      <alignment horizontal="center" vertical="center" wrapText="1"/>
    </xf>
    <xf numFmtId="0" fontId="33" fillId="0" borderId="59" xfId="5" applyFont="1" applyFill="1" applyBorder="1" applyAlignment="1">
      <alignment horizontal="center" vertical="center" wrapText="1"/>
    </xf>
    <xf numFmtId="0" fontId="33" fillId="0" borderId="37" xfId="5" applyFont="1" applyFill="1" applyBorder="1" applyAlignment="1">
      <alignment horizontal="center" vertical="center" wrapText="1"/>
    </xf>
  </cellXfs>
  <cellStyles count="104">
    <cellStyle name="20% - Énfasis1 2" xfId="25" xr:uid="{00000000-0005-0000-0000-000000000000}"/>
    <cellStyle name="20% - Énfasis2 2" xfId="26" xr:uid="{00000000-0005-0000-0000-000001000000}"/>
    <cellStyle name="20% - Énfasis3 2" xfId="27" xr:uid="{00000000-0005-0000-0000-000002000000}"/>
    <cellStyle name="20% - Énfasis4 2" xfId="28" xr:uid="{00000000-0005-0000-0000-000003000000}"/>
    <cellStyle name="20% - Énfasis5 2" xfId="29" xr:uid="{00000000-0005-0000-0000-000004000000}"/>
    <cellStyle name="20% - Énfasis6 2" xfId="30" xr:uid="{00000000-0005-0000-0000-000005000000}"/>
    <cellStyle name="40% - Énfasis1 2" xfId="31" xr:uid="{00000000-0005-0000-0000-000006000000}"/>
    <cellStyle name="40% - Énfasis2 2" xfId="32" xr:uid="{00000000-0005-0000-0000-000007000000}"/>
    <cellStyle name="40% - Énfasis3 2" xfId="33" xr:uid="{00000000-0005-0000-0000-000008000000}"/>
    <cellStyle name="40% - Énfasis4 2" xfId="34" xr:uid="{00000000-0005-0000-0000-000009000000}"/>
    <cellStyle name="40% - Énfasis5 2" xfId="35" xr:uid="{00000000-0005-0000-0000-00000A000000}"/>
    <cellStyle name="40% - Énfasis6 2" xfId="36" xr:uid="{00000000-0005-0000-0000-00000B000000}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a 2" xfId="43" xr:uid="{00000000-0005-0000-0000-000012000000}"/>
    <cellStyle name="Cálculo 2" xfId="44" xr:uid="{00000000-0005-0000-0000-000013000000}"/>
    <cellStyle name="Cálculo 3" xfId="82" xr:uid="{00000000-0005-0000-0000-000014000000}"/>
    <cellStyle name="Cálculo 4" xfId="96" xr:uid="{00000000-0005-0000-0000-000015000000}"/>
    <cellStyle name="Cálculo 5" xfId="81" xr:uid="{00000000-0005-0000-0000-000016000000}"/>
    <cellStyle name="Cálculo 6" xfId="98" xr:uid="{00000000-0005-0000-0000-000017000000}"/>
    <cellStyle name="Cálculo 7" xfId="83" xr:uid="{00000000-0005-0000-0000-000018000000}"/>
    <cellStyle name="Celda de comprobación 2" xfId="45" xr:uid="{00000000-0005-0000-0000-000019000000}"/>
    <cellStyle name="Celda vinculada 2" xfId="46" xr:uid="{00000000-0005-0000-0000-00001A000000}"/>
    <cellStyle name="Encabezado 4 2" xfId="47" xr:uid="{00000000-0005-0000-0000-00001B000000}"/>
    <cellStyle name="Énfasis1 2" xfId="48" xr:uid="{00000000-0005-0000-0000-00001C000000}"/>
    <cellStyle name="Énfasis2 2" xfId="49" xr:uid="{00000000-0005-0000-0000-00001D000000}"/>
    <cellStyle name="Énfasis3 2" xfId="50" xr:uid="{00000000-0005-0000-0000-00001E000000}"/>
    <cellStyle name="Énfasis4 2" xfId="51" xr:uid="{00000000-0005-0000-0000-00001F000000}"/>
    <cellStyle name="Énfasis5 2" xfId="52" xr:uid="{00000000-0005-0000-0000-000020000000}"/>
    <cellStyle name="Énfasis6 2" xfId="53" xr:uid="{00000000-0005-0000-0000-000021000000}"/>
    <cellStyle name="Entrada 2" xfId="54" xr:uid="{00000000-0005-0000-0000-000022000000}"/>
    <cellStyle name="Entrada 3" xfId="85" xr:uid="{00000000-0005-0000-0000-000023000000}"/>
    <cellStyle name="Entrada 4" xfId="87" xr:uid="{00000000-0005-0000-0000-000024000000}"/>
    <cellStyle name="Entrada 5" xfId="97" xr:uid="{00000000-0005-0000-0000-000025000000}"/>
    <cellStyle name="Entrada 6" xfId="92" xr:uid="{00000000-0005-0000-0000-000026000000}"/>
    <cellStyle name="Entrada 7" xfId="78" xr:uid="{00000000-0005-0000-0000-000027000000}"/>
    <cellStyle name="Euro" xfId="7" xr:uid="{00000000-0005-0000-0000-000028000000}"/>
    <cellStyle name="Hipervínculo 2" xfId="8" xr:uid="{00000000-0005-0000-0000-000029000000}"/>
    <cellStyle name="Incorrecto 2" xfId="55" xr:uid="{00000000-0005-0000-0000-00002A000000}"/>
    <cellStyle name="Millares 2" xfId="9" xr:uid="{00000000-0005-0000-0000-00002B000000}"/>
    <cellStyle name="Millares 2 2" xfId="6" xr:uid="{00000000-0005-0000-0000-00002C000000}"/>
    <cellStyle name="Millares 2 2 2" xfId="10" xr:uid="{00000000-0005-0000-0000-00002D000000}"/>
    <cellStyle name="Millares 2 2 2 2" xfId="76" xr:uid="{00000000-0005-0000-0000-00002E000000}"/>
    <cellStyle name="Millares 3" xfId="11" xr:uid="{00000000-0005-0000-0000-00002F000000}"/>
    <cellStyle name="Millares 4" xfId="1" xr:uid="{00000000-0005-0000-0000-000030000000}"/>
    <cellStyle name="Millares 4 2" xfId="75" xr:uid="{00000000-0005-0000-0000-000031000000}"/>
    <cellStyle name="Moneda" xfId="103" builtinId="4"/>
    <cellStyle name="Moneda 2" xfId="12" xr:uid="{00000000-0005-0000-0000-000033000000}"/>
    <cellStyle name="Moneda 2 2" xfId="13" xr:uid="{00000000-0005-0000-0000-000034000000}"/>
    <cellStyle name="Moneda 2 2 2" xfId="102" xr:uid="{00000000-0005-0000-0000-000035000000}"/>
    <cellStyle name="Neutral 2" xfId="56" xr:uid="{00000000-0005-0000-0000-000036000000}"/>
    <cellStyle name="Normal" xfId="0" builtinId="0"/>
    <cellStyle name="Normal 10" xfId="100" xr:uid="{00000000-0005-0000-0000-000038000000}"/>
    <cellStyle name="Normal 15" xfId="14" xr:uid="{00000000-0005-0000-0000-000039000000}"/>
    <cellStyle name="Normal 2" xfId="15" xr:uid="{00000000-0005-0000-0000-00003A000000}"/>
    <cellStyle name="Normal 2 13" xfId="16" xr:uid="{00000000-0005-0000-0000-00003B000000}"/>
    <cellStyle name="Normal 2 2" xfId="3" xr:uid="{00000000-0005-0000-0000-00003C000000}"/>
    <cellStyle name="Normal 2 3" xfId="17" xr:uid="{00000000-0005-0000-0000-00003D000000}"/>
    <cellStyle name="Normal 3" xfId="18" xr:uid="{00000000-0005-0000-0000-00003E000000}"/>
    <cellStyle name="Normal 4" xfId="5" xr:uid="{00000000-0005-0000-0000-00003F000000}"/>
    <cellStyle name="Normal 5" xfId="4" xr:uid="{00000000-0005-0000-0000-000040000000}"/>
    <cellStyle name="Normal 6" xfId="19" xr:uid="{00000000-0005-0000-0000-000041000000}"/>
    <cellStyle name="Normal 6 2" xfId="20" xr:uid="{00000000-0005-0000-0000-000042000000}"/>
    <cellStyle name="Normal 6 2 2" xfId="72" xr:uid="{00000000-0005-0000-0000-000043000000}"/>
    <cellStyle name="Normal 6 3" xfId="2" xr:uid="{00000000-0005-0000-0000-000044000000}"/>
    <cellStyle name="Normal 6 3 2" xfId="74" xr:uid="{00000000-0005-0000-0000-000045000000}"/>
    <cellStyle name="Normal 6 4" xfId="69" xr:uid="{00000000-0005-0000-0000-000046000000}"/>
    <cellStyle name="Normal 6 5" xfId="101" xr:uid="{00000000-0005-0000-0000-000047000000}"/>
    <cellStyle name="Normal 7" xfId="21" xr:uid="{00000000-0005-0000-0000-000048000000}"/>
    <cellStyle name="Normal 7 2" xfId="70" xr:uid="{00000000-0005-0000-0000-000049000000}"/>
    <cellStyle name="Normal 8" xfId="22" xr:uid="{00000000-0005-0000-0000-00004A000000}"/>
    <cellStyle name="Normal 8 2" xfId="71" xr:uid="{00000000-0005-0000-0000-00004B000000}"/>
    <cellStyle name="Normal 9" xfId="23" xr:uid="{00000000-0005-0000-0000-00004C000000}"/>
    <cellStyle name="Normal 9 2" xfId="73" xr:uid="{00000000-0005-0000-0000-00004D000000}"/>
    <cellStyle name="Notas 2" xfId="57" xr:uid="{00000000-0005-0000-0000-00004E000000}"/>
    <cellStyle name="Notas 3" xfId="88" xr:uid="{00000000-0005-0000-0000-00004F000000}"/>
    <cellStyle name="Notas 4" xfId="91" xr:uid="{00000000-0005-0000-0000-000050000000}"/>
    <cellStyle name="Notas 5" xfId="93" xr:uid="{00000000-0005-0000-0000-000051000000}"/>
    <cellStyle name="Notas 6" xfId="99" xr:uid="{00000000-0005-0000-0000-000052000000}"/>
    <cellStyle name="Notas 7" xfId="79" xr:uid="{00000000-0005-0000-0000-000053000000}"/>
    <cellStyle name="Porcentaje 2" xfId="58" xr:uid="{00000000-0005-0000-0000-000054000000}"/>
    <cellStyle name="Porcentual 2" xfId="24" xr:uid="{00000000-0005-0000-0000-000055000000}"/>
    <cellStyle name="Salida 2" xfId="59" xr:uid="{00000000-0005-0000-0000-000056000000}"/>
    <cellStyle name="Salida 3" xfId="89" xr:uid="{00000000-0005-0000-0000-000057000000}"/>
    <cellStyle name="Salida 4" xfId="86" xr:uid="{00000000-0005-0000-0000-000058000000}"/>
    <cellStyle name="Salida 5" xfId="68" xr:uid="{00000000-0005-0000-0000-000059000000}"/>
    <cellStyle name="Salida 6" xfId="95" xr:uid="{00000000-0005-0000-0000-00005A000000}"/>
    <cellStyle name="Salida 7" xfId="67" xr:uid="{00000000-0005-0000-0000-00005B000000}"/>
    <cellStyle name="Texto de advertencia 2" xfId="60" xr:uid="{00000000-0005-0000-0000-00005C000000}"/>
    <cellStyle name="Texto explicativo 2" xfId="61" xr:uid="{00000000-0005-0000-0000-00005D000000}"/>
    <cellStyle name="Título 1 2" xfId="63" xr:uid="{00000000-0005-0000-0000-00005E000000}"/>
    <cellStyle name="Título 2 2" xfId="64" xr:uid="{00000000-0005-0000-0000-00005F000000}"/>
    <cellStyle name="Título 3 2" xfId="65" xr:uid="{00000000-0005-0000-0000-000060000000}"/>
    <cellStyle name="Título 4" xfId="62" xr:uid="{00000000-0005-0000-0000-000061000000}"/>
    <cellStyle name="Total 2" xfId="66" xr:uid="{00000000-0005-0000-0000-000062000000}"/>
    <cellStyle name="Total 3" xfId="90" xr:uid="{00000000-0005-0000-0000-000063000000}"/>
    <cellStyle name="Total 4" xfId="84" xr:uid="{00000000-0005-0000-0000-000064000000}"/>
    <cellStyle name="Total 5" xfId="94" xr:uid="{00000000-0005-0000-0000-000065000000}"/>
    <cellStyle name="Total 6" xfId="77" xr:uid="{00000000-0005-0000-0000-000066000000}"/>
    <cellStyle name="Total 7" xfId="80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4548631</xdr:colOff>
      <xdr:row>81</xdr:row>
      <xdr:rowOff>0</xdr:rowOff>
    </xdr:from>
    <xdr:to>
      <xdr:col>2</xdr:col>
      <xdr:colOff>4221</xdr:colOff>
      <xdr:row>84</xdr:row>
      <xdr:rowOff>103973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548631" y="21897975"/>
          <a:ext cx="1770665" cy="58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2550583</xdr:colOff>
      <xdr:row>81</xdr:row>
      <xdr:rowOff>0</xdr:rowOff>
    </xdr:from>
    <xdr:to>
      <xdr:col>0</xdr:col>
      <xdr:colOff>4350780</xdr:colOff>
      <xdr:row>85</xdr:row>
      <xdr:rowOff>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550583" y="21897975"/>
          <a:ext cx="1800197" cy="668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677312</xdr:colOff>
      <xdr:row>81</xdr:row>
      <xdr:rowOff>0</xdr:rowOff>
    </xdr:from>
    <xdr:to>
      <xdr:col>0</xdr:col>
      <xdr:colOff>2439437</xdr:colOff>
      <xdr:row>85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77312" y="21897975"/>
          <a:ext cx="1762125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90972</xdr:colOff>
      <xdr:row>81</xdr:row>
      <xdr:rowOff>0</xdr:rowOff>
    </xdr:from>
    <xdr:to>
      <xdr:col>3</xdr:col>
      <xdr:colOff>1015951</xdr:colOff>
      <xdr:row>84</xdr:row>
      <xdr:rowOff>114355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06047" y="21897975"/>
          <a:ext cx="2153704" cy="60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236010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315075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146809</xdr:colOff>
      <xdr:row>0</xdr:row>
      <xdr:rowOff>65372</xdr:rowOff>
    </xdr:from>
    <xdr:to>
      <xdr:col>2</xdr:col>
      <xdr:colOff>259773</xdr:colOff>
      <xdr:row>2</xdr:row>
      <xdr:rowOff>128390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4694AF13-CB31-4365-9AA0-4D6AB7A7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809" y="65372"/>
          <a:ext cx="1914055" cy="825018"/>
        </a:xfrm>
        <a:prstGeom prst="rect">
          <a:avLst/>
        </a:prstGeom>
      </xdr:spPr>
    </xdr:pic>
    <xdr:clientData/>
  </xdr:twoCellAnchor>
  <xdr:twoCellAnchor editAs="oneCell">
    <xdr:from>
      <xdr:col>22</xdr:col>
      <xdr:colOff>558785</xdr:colOff>
      <xdr:row>0</xdr:row>
      <xdr:rowOff>52917</xdr:rowOff>
    </xdr:from>
    <xdr:to>
      <xdr:col>24</xdr:col>
      <xdr:colOff>545829</xdr:colOff>
      <xdr:row>2</xdr:row>
      <xdr:rowOff>86591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E3B3718A-E5D2-4DF4-8141-C687D6028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06512" y="52917"/>
          <a:ext cx="1840090" cy="795674"/>
        </a:xfrm>
        <a:prstGeom prst="rect">
          <a:avLst/>
        </a:prstGeom>
      </xdr:spPr>
    </xdr:pic>
    <xdr:clientData/>
  </xdr:twoCellAnchor>
  <xdr:twoCellAnchor>
    <xdr:from>
      <xdr:col>1</xdr:col>
      <xdr:colOff>592671</xdr:colOff>
      <xdr:row>66</xdr:row>
      <xdr:rowOff>0</xdr:rowOff>
    </xdr:from>
    <xdr:to>
      <xdr:col>3</xdr:col>
      <xdr:colOff>635003</xdr:colOff>
      <xdr:row>67</xdr:row>
      <xdr:rowOff>116418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FDA87822-8445-43F6-A79F-F512D06E7EC7}"/>
            </a:ext>
          </a:extLst>
        </xdr:cNvPr>
        <xdr:cNvSpPr txBox="1">
          <a:spLocks noChangeArrowheads="1"/>
        </xdr:cNvSpPr>
      </xdr:nvSpPr>
      <xdr:spPr bwMode="auto">
        <a:xfrm>
          <a:off x="823992" y="11165418"/>
          <a:ext cx="3063118" cy="1306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	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</a:t>
          </a:r>
        </a:p>
        <a:p>
          <a:pPr algn="ctr" rtl="1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</a:t>
          </a:r>
        </a:p>
      </xdr:txBody>
    </xdr:sp>
    <xdr:clientData/>
  </xdr:twoCellAnchor>
  <xdr:twoCellAnchor>
    <xdr:from>
      <xdr:col>1</xdr:col>
      <xdr:colOff>432952</xdr:colOff>
      <xdr:row>40</xdr:row>
      <xdr:rowOff>109271</xdr:rowOff>
    </xdr:from>
    <xdr:to>
      <xdr:col>3</xdr:col>
      <xdr:colOff>1280273</xdr:colOff>
      <xdr:row>60</xdr:row>
      <xdr:rowOff>88645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69857615-250C-44FD-973B-DB0FC76BFC25}"/>
            </a:ext>
          </a:extLst>
        </xdr:cNvPr>
        <xdr:cNvSpPr txBox="1">
          <a:spLocks noChangeArrowheads="1"/>
        </xdr:cNvSpPr>
      </xdr:nvSpPr>
      <xdr:spPr bwMode="auto">
        <a:xfrm>
          <a:off x="658088" y="15799544"/>
          <a:ext cx="3860685" cy="309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SALAS. </a:t>
          </a:r>
        </a:p>
        <a:p>
          <a:pPr algn="ctr" rtl="1">
            <a:defRPr sz="1000"/>
          </a:pP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6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200"/>
            <a:t>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5</xdr:col>
      <xdr:colOff>695307</xdr:colOff>
      <xdr:row>40</xdr:row>
      <xdr:rowOff>107166</xdr:rowOff>
    </xdr:from>
    <xdr:to>
      <xdr:col>12</xdr:col>
      <xdr:colOff>200824</xdr:colOff>
      <xdr:row>60</xdr:row>
      <xdr:rowOff>89970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FD07E4AD-4F3B-444E-8839-7FFCD9A9DE01}"/>
            </a:ext>
          </a:extLst>
        </xdr:cNvPr>
        <xdr:cNvSpPr txBox="1">
          <a:spLocks noChangeArrowheads="1"/>
        </xdr:cNvSpPr>
      </xdr:nvSpPr>
      <xdr:spPr bwMode="auto">
        <a:xfrm>
          <a:off x="6739352" y="15797439"/>
          <a:ext cx="6259608" cy="31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201209</xdr:colOff>
      <xdr:row>40</xdr:row>
      <xdr:rowOff>142256</xdr:rowOff>
    </xdr:from>
    <xdr:to>
      <xdr:col>21</xdr:col>
      <xdr:colOff>155862</xdr:colOff>
      <xdr:row>56</xdr:row>
      <xdr:rowOff>150912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10D2F8B-6B69-4CEA-9C68-DABCAD56B9D6}"/>
            </a:ext>
          </a:extLst>
        </xdr:cNvPr>
        <xdr:cNvSpPr txBox="1">
          <a:spLocks noChangeArrowheads="1"/>
        </xdr:cNvSpPr>
      </xdr:nvSpPr>
      <xdr:spPr bwMode="auto">
        <a:xfrm>
          <a:off x="15835816" y="15776863"/>
          <a:ext cx="5207010" cy="26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Bo. Vo.</a:t>
          </a: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____________________________________________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L.C. ELVA RAMIREZ VENANCIO.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JEFA DE LA UNIDAD DE AUDITORIA INTERNA.</a:t>
          </a:r>
        </a:p>
      </xdr:txBody>
    </xdr:sp>
    <xdr:clientData/>
  </xdr:twoCellAnchor>
  <xdr:oneCellAnchor>
    <xdr:from>
      <xdr:col>0</xdr:col>
      <xdr:colOff>146809</xdr:colOff>
      <xdr:row>63</xdr:row>
      <xdr:rowOff>65372</xdr:rowOff>
    </xdr:from>
    <xdr:ext cx="1914055" cy="825018"/>
    <xdr:pic>
      <xdr:nvPicPr>
        <xdr:cNvPr id="23" name="Imagen 1">
          <a:extLst>
            <a:ext uri="{FF2B5EF4-FFF2-40B4-BE49-F238E27FC236}">
              <a16:creationId xmlns:a16="http://schemas.microsoft.com/office/drawing/2014/main" id="{7232A298-9986-4CBC-95A9-76D251FC3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809" y="65372"/>
          <a:ext cx="1914055" cy="825018"/>
        </a:xfrm>
        <a:prstGeom prst="rect">
          <a:avLst/>
        </a:prstGeom>
      </xdr:spPr>
    </xdr:pic>
    <xdr:clientData/>
  </xdr:oneCellAnchor>
  <xdr:oneCellAnchor>
    <xdr:from>
      <xdr:col>22</xdr:col>
      <xdr:colOff>558785</xdr:colOff>
      <xdr:row>63</xdr:row>
      <xdr:rowOff>52917</xdr:rowOff>
    </xdr:from>
    <xdr:ext cx="1840090" cy="795674"/>
    <xdr:pic>
      <xdr:nvPicPr>
        <xdr:cNvPr id="24" name="Imagen 2">
          <a:extLst>
            <a:ext uri="{FF2B5EF4-FFF2-40B4-BE49-F238E27FC236}">
              <a16:creationId xmlns:a16="http://schemas.microsoft.com/office/drawing/2014/main" id="{B8DC3BC0-0D7D-4718-BE10-558E8E683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06512" y="52917"/>
          <a:ext cx="1840090" cy="795674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105</xdr:row>
      <xdr:rowOff>2105</xdr:rowOff>
    </xdr:from>
    <xdr:to>
      <xdr:col>3</xdr:col>
      <xdr:colOff>847321</xdr:colOff>
      <xdr:row>124</xdr:row>
      <xdr:rowOff>137342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F84504D8-C8BE-4FA9-975D-6D7C43D706E5}"/>
            </a:ext>
          </a:extLst>
        </xdr:cNvPr>
        <xdr:cNvSpPr txBox="1">
          <a:spLocks noChangeArrowheads="1"/>
        </xdr:cNvSpPr>
      </xdr:nvSpPr>
      <xdr:spPr bwMode="auto">
        <a:xfrm>
          <a:off x="225136" y="31729014"/>
          <a:ext cx="3860685" cy="309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SALAS. </a:t>
          </a:r>
        </a:p>
        <a:p>
          <a:pPr algn="ctr" rtl="1">
            <a:defRPr sz="1000"/>
          </a:pP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6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200"/>
            <a:t>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5</xdr:col>
      <xdr:colOff>262355</xdr:colOff>
      <xdr:row>105</xdr:row>
      <xdr:rowOff>0</xdr:rowOff>
    </xdr:from>
    <xdr:to>
      <xdr:col>11</xdr:col>
      <xdr:colOff>668417</xdr:colOff>
      <xdr:row>124</xdr:row>
      <xdr:rowOff>138667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54D26098-25C6-40FE-BB63-211A74277637}"/>
            </a:ext>
          </a:extLst>
        </xdr:cNvPr>
        <xdr:cNvSpPr txBox="1">
          <a:spLocks noChangeArrowheads="1"/>
        </xdr:cNvSpPr>
      </xdr:nvSpPr>
      <xdr:spPr bwMode="auto">
        <a:xfrm>
          <a:off x="6306400" y="31726909"/>
          <a:ext cx="6259608" cy="31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686121</xdr:colOff>
      <xdr:row>104</xdr:row>
      <xdr:rowOff>136525</xdr:rowOff>
    </xdr:from>
    <xdr:to>
      <xdr:col>20</xdr:col>
      <xdr:colOff>554182</xdr:colOff>
      <xdr:row>120</xdr:row>
      <xdr:rowOff>145182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89175661-D5C8-442C-9EA4-8CE0B37955F5}"/>
            </a:ext>
          </a:extLst>
        </xdr:cNvPr>
        <xdr:cNvSpPr txBox="1">
          <a:spLocks noChangeArrowheads="1"/>
        </xdr:cNvSpPr>
      </xdr:nvSpPr>
      <xdr:spPr bwMode="auto">
        <a:xfrm>
          <a:off x="15409050" y="33691739"/>
          <a:ext cx="5202061" cy="262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Bo. Vo.</a:t>
          </a:r>
          <a:endParaRPr lang="es-MX" sz="1200">
            <a:effectLst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____________________________________________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L.C. ELVA RAMIREZ VENANCIO.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JEFA DE LA UNIDAD DE AUDITORIA INTERNA.</a:t>
          </a:r>
        </a:p>
      </xdr:txBody>
    </xdr:sp>
    <xdr:clientData/>
  </xdr:twoCellAnchor>
  <xdr:oneCellAnchor>
    <xdr:from>
      <xdr:col>0</xdr:col>
      <xdr:colOff>146809</xdr:colOff>
      <xdr:row>138</xdr:row>
      <xdr:rowOff>65372</xdr:rowOff>
    </xdr:from>
    <xdr:ext cx="1914055" cy="825018"/>
    <xdr:pic>
      <xdr:nvPicPr>
        <xdr:cNvPr id="13" name="Imagen 1">
          <a:extLst>
            <a:ext uri="{FF2B5EF4-FFF2-40B4-BE49-F238E27FC236}">
              <a16:creationId xmlns:a16="http://schemas.microsoft.com/office/drawing/2014/main" id="{3D857DA9-6DE6-4965-8099-EC8A4DD1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809" y="65372"/>
          <a:ext cx="1914055" cy="825018"/>
        </a:xfrm>
        <a:prstGeom prst="rect">
          <a:avLst/>
        </a:prstGeom>
      </xdr:spPr>
    </xdr:pic>
    <xdr:clientData/>
  </xdr:oneCellAnchor>
  <xdr:oneCellAnchor>
    <xdr:from>
      <xdr:col>22</xdr:col>
      <xdr:colOff>558785</xdr:colOff>
      <xdr:row>138</xdr:row>
      <xdr:rowOff>52917</xdr:rowOff>
    </xdr:from>
    <xdr:ext cx="1840090" cy="795674"/>
    <xdr:pic>
      <xdr:nvPicPr>
        <xdr:cNvPr id="14" name="Imagen 2">
          <a:extLst>
            <a:ext uri="{FF2B5EF4-FFF2-40B4-BE49-F238E27FC236}">
              <a16:creationId xmlns:a16="http://schemas.microsoft.com/office/drawing/2014/main" id="{DD22FAA4-56FB-4AD7-AE87-30784B104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06512" y="52917"/>
          <a:ext cx="1840090" cy="795674"/>
        </a:xfrm>
        <a:prstGeom prst="rect">
          <a:avLst/>
        </a:prstGeom>
      </xdr:spPr>
    </xdr:pic>
    <xdr:clientData/>
  </xdr:oneCellAnchor>
  <xdr:twoCellAnchor>
    <xdr:from>
      <xdr:col>1</xdr:col>
      <xdr:colOff>432952</xdr:colOff>
      <xdr:row>178</xdr:row>
      <xdr:rowOff>109271</xdr:rowOff>
    </xdr:from>
    <xdr:to>
      <xdr:col>3</xdr:col>
      <xdr:colOff>1280273</xdr:colOff>
      <xdr:row>198</xdr:row>
      <xdr:rowOff>88645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1F152F05-BE00-4497-A7B4-A54A10248531}"/>
            </a:ext>
          </a:extLst>
        </xdr:cNvPr>
        <xdr:cNvSpPr txBox="1">
          <a:spLocks noChangeArrowheads="1"/>
        </xdr:cNvSpPr>
      </xdr:nvSpPr>
      <xdr:spPr bwMode="auto">
        <a:xfrm>
          <a:off x="658088" y="15799544"/>
          <a:ext cx="3860685" cy="309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SALAS. </a:t>
          </a:r>
        </a:p>
        <a:p>
          <a:pPr algn="ctr" rtl="1">
            <a:defRPr sz="1000"/>
          </a:pP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6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200"/>
            <a:t>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5</xdr:col>
      <xdr:colOff>695307</xdr:colOff>
      <xdr:row>178</xdr:row>
      <xdr:rowOff>107166</xdr:rowOff>
    </xdr:from>
    <xdr:to>
      <xdr:col>12</xdr:col>
      <xdr:colOff>200824</xdr:colOff>
      <xdr:row>198</xdr:row>
      <xdr:rowOff>89970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C157B632-8F9A-45FD-9CE4-E515A66C4528}"/>
            </a:ext>
          </a:extLst>
        </xdr:cNvPr>
        <xdr:cNvSpPr txBox="1">
          <a:spLocks noChangeArrowheads="1"/>
        </xdr:cNvSpPr>
      </xdr:nvSpPr>
      <xdr:spPr bwMode="auto">
        <a:xfrm>
          <a:off x="6739352" y="15797439"/>
          <a:ext cx="6259608" cy="31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201209</xdr:colOff>
      <xdr:row>179</xdr:row>
      <xdr:rowOff>6184</xdr:rowOff>
    </xdr:from>
    <xdr:to>
      <xdr:col>21</xdr:col>
      <xdr:colOff>155862</xdr:colOff>
      <xdr:row>195</xdr:row>
      <xdr:rowOff>14841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76A02642-7FFC-4A9F-8463-216B30245D19}"/>
            </a:ext>
          </a:extLst>
        </xdr:cNvPr>
        <xdr:cNvSpPr txBox="1">
          <a:spLocks noChangeArrowheads="1"/>
        </xdr:cNvSpPr>
      </xdr:nvSpPr>
      <xdr:spPr bwMode="auto">
        <a:xfrm>
          <a:off x="15835816" y="54911005"/>
          <a:ext cx="5207010" cy="262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Bo. Vo.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____________________________________________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L.C. ELVA RAMIREZ VENANCIO.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JEFA DE LA UNIDAD DE AUDITORIA INTERNA.</a:t>
          </a:r>
        </a:p>
      </xdr:txBody>
    </xdr:sp>
    <xdr:clientData/>
  </xdr:twoCellAnchor>
  <xdr:oneCellAnchor>
    <xdr:from>
      <xdr:col>0</xdr:col>
      <xdr:colOff>146809</xdr:colOff>
      <xdr:row>202</xdr:row>
      <xdr:rowOff>65372</xdr:rowOff>
    </xdr:from>
    <xdr:ext cx="1914055" cy="825018"/>
    <xdr:pic>
      <xdr:nvPicPr>
        <xdr:cNvPr id="19" name="Imagen 1">
          <a:extLst>
            <a:ext uri="{FF2B5EF4-FFF2-40B4-BE49-F238E27FC236}">
              <a16:creationId xmlns:a16="http://schemas.microsoft.com/office/drawing/2014/main" id="{9A656564-D76E-44E0-BD70-CF5BA7529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809" y="65372"/>
          <a:ext cx="1914055" cy="825018"/>
        </a:xfrm>
        <a:prstGeom prst="rect">
          <a:avLst/>
        </a:prstGeom>
      </xdr:spPr>
    </xdr:pic>
    <xdr:clientData/>
  </xdr:oneCellAnchor>
  <xdr:oneCellAnchor>
    <xdr:from>
      <xdr:col>22</xdr:col>
      <xdr:colOff>558785</xdr:colOff>
      <xdr:row>202</xdr:row>
      <xdr:rowOff>52917</xdr:rowOff>
    </xdr:from>
    <xdr:ext cx="1840090" cy="795674"/>
    <xdr:pic>
      <xdr:nvPicPr>
        <xdr:cNvPr id="25" name="Imagen 2">
          <a:extLst>
            <a:ext uri="{FF2B5EF4-FFF2-40B4-BE49-F238E27FC236}">
              <a16:creationId xmlns:a16="http://schemas.microsoft.com/office/drawing/2014/main" id="{03878B75-828F-4E5C-8B34-9E7B9F75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06512" y="52917"/>
          <a:ext cx="1840090" cy="795674"/>
        </a:xfrm>
        <a:prstGeom prst="rect">
          <a:avLst/>
        </a:prstGeom>
      </xdr:spPr>
    </xdr:pic>
    <xdr:clientData/>
  </xdr:oneCellAnchor>
  <xdr:twoCellAnchor>
    <xdr:from>
      <xdr:col>1</xdr:col>
      <xdr:colOff>432952</xdr:colOff>
      <xdr:row>242</xdr:row>
      <xdr:rowOff>109271</xdr:rowOff>
    </xdr:from>
    <xdr:to>
      <xdr:col>3</xdr:col>
      <xdr:colOff>1280273</xdr:colOff>
      <xdr:row>262</xdr:row>
      <xdr:rowOff>88645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693F39B9-DA28-45FF-9AC6-1F1394F42F8A}"/>
            </a:ext>
          </a:extLst>
        </xdr:cNvPr>
        <xdr:cNvSpPr txBox="1">
          <a:spLocks noChangeArrowheads="1"/>
        </xdr:cNvSpPr>
      </xdr:nvSpPr>
      <xdr:spPr bwMode="auto">
        <a:xfrm>
          <a:off x="658088" y="15799544"/>
          <a:ext cx="3860685" cy="3096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SALAS. </a:t>
          </a:r>
        </a:p>
        <a:p>
          <a:pPr algn="ctr" rtl="1">
            <a:defRPr sz="1000"/>
          </a:pP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6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200"/>
            <a:t>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5</xdr:col>
      <xdr:colOff>695307</xdr:colOff>
      <xdr:row>242</xdr:row>
      <xdr:rowOff>107166</xdr:rowOff>
    </xdr:from>
    <xdr:to>
      <xdr:col>12</xdr:col>
      <xdr:colOff>200824</xdr:colOff>
      <xdr:row>262</xdr:row>
      <xdr:rowOff>89970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ACCE79B1-F092-4364-918C-03467F26D738}"/>
            </a:ext>
          </a:extLst>
        </xdr:cNvPr>
        <xdr:cNvSpPr txBox="1">
          <a:spLocks noChangeArrowheads="1"/>
        </xdr:cNvSpPr>
      </xdr:nvSpPr>
      <xdr:spPr bwMode="auto">
        <a:xfrm>
          <a:off x="6739352" y="15797439"/>
          <a:ext cx="6259608" cy="31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201209</xdr:colOff>
      <xdr:row>243</xdr:row>
      <xdr:rowOff>60612</xdr:rowOff>
    </xdr:from>
    <xdr:to>
      <xdr:col>21</xdr:col>
      <xdr:colOff>155862</xdr:colOff>
      <xdr:row>259</xdr:row>
      <xdr:rowOff>69269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271EA984-B3C8-4F0C-A69C-C1FB31EEAB75}"/>
            </a:ext>
          </a:extLst>
        </xdr:cNvPr>
        <xdr:cNvSpPr txBox="1">
          <a:spLocks noChangeArrowheads="1"/>
        </xdr:cNvSpPr>
      </xdr:nvSpPr>
      <xdr:spPr bwMode="auto">
        <a:xfrm>
          <a:off x="15735618" y="15906748"/>
          <a:ext cx="5219380" cy="250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Bo. Vo.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____________________________________________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L.C. ELVA RAMIREZ VENANCIO.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JEFA DE LA UNIDAD DE AUDITORIA INTERNA.</a:t>
          </a:r>
        </a:p>
      </xdr:txBody>
    </xdr:sp>
    <xdr:clientData/>
  </xdr:twoCellAnchor>
  <xdr:oneCellAnchor>
    <xdr:from>
      <xdr:col>0</xdr:col>
      <xdr:colOff>146809</xdr:colOff>
      <xdr:row>267</xdr:row>
      <xdr:rowOff>65372</xdr:rowOff>
    </xdr:from>
    <xdr:ext cx="1914055" cy="825018"/>
    <xdr:pic>
      <xdr:nvPicPr>
        <xdr:cNvPr id="32" name="Imagen 1">
          <a:extLst>
            <a:ext uri="{FF2B5EF4-FFF2-40B4-BE49-F238E27FC236}">
              <a16:creationId xmlns:a16="http://schemas.microsoft.com/office/drawing/2014/main" id="{83A90F7D-95DF-4C6B-BAC2-E16E23469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809" y="38788827"/>
          <a:ext cx="1914055" cy="825018"/>
        </a:xfrm>
        <a:prstGeom prst="rect">
          <a:avLst/>
        </a:prstGeom>
      </xdr:spPr>
    </xdr:pic>
    <xdr:clientData/>
  </xdr:oneCellAnchor>
  <xdr:oneCellAnchor>
    <xdr:from>
      <xdr:col>22</xdr:col>
      <xdr:colOff>558785</xdr:colOff>
      <xdr:row>267</xdr:row>
      <xdr:rowOff>52917</xdr:rowOff>
    </xdr:from>
    <xdr:ext cx="1840090" cy="795674"/>
    <xdr:pic>
      <xdr:nvPicPr>
        <xdr:cNvPr id="33" name="Imagen 2">
          <a:extLst>
            <a:ext uri="{FF2B5EF4-FFF2-40B4-BE49-F238E27FC236}">
              <a16:creationId xmlns:a16="http://schemas.microsoft.com/office/drawing/2014/main" id="{E354D45A-18B4-41B2-ABF9-B518648E1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10421" y="38776372"/>
          <a:ext cx="1840090" cy="795674"/>
        </a:xfrm>
        <a:prstGeom prst="rect">
          <a:avLst/>
        </a:prstGeom>
      </xdr:spPr>
    </xdr:pic>
    <xdr:clientData/>
  </xdr:oneCellAnchor>
  <xdr:twoCellAnchor>
    <xdr:from>
      <xdr:col>1</xdr:col>
      <xdr:colOff>432952</xdr:colOff>
      <xdr:row>304</xdr:row>
      <xdr:rowOff>109271</xdr:rowOff>
    </xdr:from>
    <xdr:to>
      <xdr:col>3</xdr:col>
      <xdr:colOff>1280273</xdr:colOff>
      <xdr:row>323</xdr:row>
      <xdr:rowOff>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30A9E566-01CD-4949-A097-48F55604A9C7}"/>
            </a:ext>
          </a:extLst>
        </xdr:cNvPr>
        <xdr:cNvSpPr txBox="1">
          <a:spLocks noChangeArrowheads="1"/>
        </xdr:cNvSpPr>
      </xdr:nvSpPr>
      <xdr:spPr bwMode="auto">
        <a:xfrm>
          <a:off x="761997" y="54522998"/>
          <a:ext cx="3860685" cy="3096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SALAS. </a:t>
          </a:r>
        </a:p>
        <a:p>
          <a:pPr algn="ctr" rtl="1">
            <a:defRPr sz="1000"/>
          </a:pP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6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200"/>
            <a:t> 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5</xdr:col>
      <xdr:colOff>695307</xdr:colOff>
      <xdr:row>304</xdr:row>
      <xdr:rowOff>107166</xdr:rowOff>
    </xdr:from>
    <xdr:to>
      <xdr:col>12</xdr:col>
      <xdr:colOff>200824</xdr:colOff>
      <xdr:row>323</xdr:row>
      <xdr:rowOff>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F75FC9A7-832B-470A-9FC7-F7D2242EE072}"/>
            </a:ext>
          </a:extLst>
        </xdr:cNvPr>
        <xdr:cNvSpPr txBox="1">
          <a:spLocks noChangeArrowheads="1"/>
        </xdr:cNvSpPr>
      </xdr:nvSpPr>
      <xdr:spPr bwMode="auto">
        <a:xfrm>
          <a:off x="6843262" y="54520893"/>
          <a:ext cx="6259607" cy="31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201209</xdr:colOff>
      <xdr:row>304</xdr:row>
      <xdr:rowOff>115042</xdr:rowOff>
    </xdr:from>
    <xdr:to>
      <xdr:col>21</xdr:col>
      <xdr:colOff>155862</xdr:colOff>
      <xdr:row>320</xdr:row>
      <xdr:rowOff>123699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1E74552C-2DAE-4192-BAB2-3F31D610B5C6}"/>
            </a:ext>
          </a:extLst>
        </xdr:cNvPr>
        <xdr:cNvSpPr txBox="1">
          <a:spLocks noChangeArrowheads="1"/>
        </xdr:cNvSpPr>
      </xdr:nvSpPr>
      <xdr:spPr bwMode="auto">
        <a:xfrm>
          <a:off x="15835816" y="86166613"/>
          <a:ext cx="5207010" cy="262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Bo. Vo.</a:t>
          </a:r>
          <a:endParaRPr lang="es-MX" sz="1200">
            <a:effectLst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____________________________________________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L.C. ELVA RAMIREZ VENANCIO.</a:t>
          </a:r>
        </a:p>
        <a:p>
          <a:pPr marL="0" indent="0"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JEFA DE LA UNIDAD DE AUDITORIA INTERNA.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556921</xdr:colOff>
      <xdr:row>50</xdr:row>
      <xdr:rowOff>120470</xdr:rowOff>
    </xdr:from>
    <xdr:to>
      <xdr:col>14</xdr:col>
      <xdr:colOff>324897</xdr:colOff>
      <xdr:row>63</xdr:row>
      <xdr:rowOff>14715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E0E3A869-986D-4682-B0DB-A83456B6A29C}"/>
            </a:ext>
          </a:extLst>
        </xdr:cNvPr>
        <xdr:cNvSpPr txBox="1">
          <a:spLocks noChangeArrowheads="1"/>
        </xdr:cNvSpPr>
      </xdr:nvSpPr>
      <xdr:spPr bwMode="auto">
        <a:xfrm>
          <a:off x="10310521" y="14360345"/>
          <a:ext cx="5482976" cy="199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REVISO</a:t>
          </a: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CLAUDIA CAMACHO MANCILLA.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 UNIDAD DE AUDITORIA INTERNA</a:t>
          </a:r>
          <a:r>
            <a:rPr lang="es-MX" sz="16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231321</xdr:colOff>
      <xdr:row>49</xdr:row>
      <xdr:rowOff>63645</xdr:rowOff>
    </xdr:from>
    <xdr:to>
      <xdr:col>4</xdr:col>
      <xdr:colOff>831700</xdr:colOff>
      <xdr:row>65</xdr:row>
      <xdr:rowOff>81643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56FC981E-EFF6-4153-A403-4CBBB5EE2677}"/>
            </a:ext>
          </a:extLst>
        </xdr:cNvPr>
        <xdr:cNvSpPr txBox="1">
          <a:spLocks noChangeArrowheads="1"/>
        </xdr:cNvSpPr>
      </xdr:nvSpPr>
      <xdr:spPr bwMode="auto">
        <a:xfrm>
          <a:off x="231321" y="14147038"/>
          <a:ext cx="5635022" cy="263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ELABORO</a:t>
          </a: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ARQ. JOSE LUIS MARTINEZ RAUDA</a:t>
          </a:r>
          <a:r>
            <a:rPr lang="es-MX" sz="16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 </a:t>
          </a:r>
        </a:p>
        <a:p>
          <a:pPr algn="ctr" rtl="1">
            <a:defRPr sz="1000"/>
          </a:pPr>
          <a:r>
            <a:rPr lang="es-MX" sz="16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2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600"/>
            <a:t>                  </a:t>
          </a:r>
          <a:r>
            <a:rPr lang="es-MX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F90"/>
  <sheetViews>
    <sheetView view="pageBreakPreview" topLeftCell="A79" zoomScaleNormal="100" zoomScaleSheetLayoutView="100" workbookViewId="0">
      <selection activeCell="A86" sqref="A86:F90"/>
    </sheetView>
  </sheetViews>
  <sheetFormatPr baseColWidth="10" defaultColWidth="11.42578125" defaultRowHeight="12.75" x14ac:dyDescent="0.2"/>
  <cols>
    <col min="1" max="1" width="75" style="5" customWidth="1"/>
    <col min="2" max="2" width="19.7109375" style="5" customWidth="1"/>
    <col min="3" max="3" width="18.42578125" style="5" customWidth="1"/>
    <col min="4" max="4" width="19.28515625" style="5" customWidth="1"/>
    <col min="5" max="5" width="11.140625" style="6" customWidth="1"/>
    <col min="6" max="6" width="23.140625" style="6" customWidth="1"/>
    <col min="7" max="16384" width="11.42578125" style="6"/>
  </cols>
  <sheetData>
    <row r="2" spans="1:6" ht="18" x14ac:dyDescent="0.25">
      <c r="A2" s="2" t="s">
        <v>71</v>
      </c>
      <c r="B2" s="7"/>
      <c r="C2" s="113"/>
      <c r="D2" s="113"/>
      <c r="F2" s="60" t="s">
        <v>17</v>
      </c>
    </row>
    <row r="3" spans="1:6" ht="6.75" customHeight="1" x14ac:dyDescent="0.2">
      <c r="C3" s="8"/>
      <c r="D3" s="8"/>
    </row>
    <row r="4" spans="1:6" ht="21.75" customHeight="1" x14ac:dyDescent="0.25">
      <c r="A4" s="131" t="s">
        <v>66</v>
      </c>
      <c r="B4" s="131"/>
      <c r="C4" s="131"/>
      <c r="D4" s="131"/>
      <c r="E4" s="131"/>
      <c r="F4" s="131"/>
    </row>
    <row r="5" spans="1:6" ht="21.75" customHeight="1" x14ac:dyDescent="0.25">
      <c r="A5" s="130" t="s">
        <v>70</v>
      </c>
      <c r="B5" s="130"/>
      <c r="C5" s="130"/>
      <c r="D5" s="130"/>
      <c r="E5" s="130"/>
      <c r="F5" s="130"/>
    </row>
    <row r="6" spans="1:6" ht="21.75" customHeight="1" x14ac:dyDescent="0.25">
      <c r="A6" s="1"/>
      <c r="B6" s="9"/>
      <c r="C6" s="10"/>
      <c r="D6" s="10"/>
    </row>
    <row r="7" spans="1:6" ht="21.75" customHeight="1" x14ac:dyDescent="0.25">
      <c r="A7" s="11" t="s">
        <v>6</v>
      </c>
      <c r="B7" s="9"/>
      <c r="C7" s="10"/>
      <c r="D7" s="10"/>
    </row>
    <row r="8" spans="1:6" ht="15.75" customHeight="1" x14ac:dyDescent="0.25">
      <c r="A8" s="3" t="s">
        <v>67</v>
      </c>
      <c r="B8" s="11"/>
      <c r="C8" s="10"/>
      <c r="D8" s="10"/>
    </row>
    <row r="9" spans="1:6" ht="6.75" customHeight="1" thickBot="1" x14ac:dyDescent="0.3">
      <c r="A9" s="6"/>
      <c r="B9" s="11"/>
      <c r="C9" s="10"/>
      <c r="D9" s="10"/>
    </row>
    <row r="10" spans="1:6" ht="21.75" customHeight="1" thickBot="1" x14ac:dyDescent="0.25">
      <c r="A10" s="114" t="s">
        <v>7</v>
      </c>
      <c r="B10" s="115"/>
      <c r="C10" s="115"/>
      <c r="D10" s="115"/>
      <c r="E10" s="115"/>
      <c r="F10" s="116"/>
    </row>
    <row r="11" spans="1:6" ht="23.25" customHeight="1" x14ac:dyDescent="0.2">
      <c r="A11" s="117" t="s">
        <v>8</v>
      </c>
      <c r="B11" s="118"/>
      <c r="C11" s="121" t="s">
        <v>9</v>
      </c>
      <c r="D11" s="123" t="s">
        <v>10</v>
      </c>
      <c r="E11" s="124"/>
      <c r="F11" s="125"/>
    </row>
    <row r="12" spans="1:6" ht="23.25" customHeight="1" x14ac:dyDescent="0.2">
      <c r="A12" s="119"/>
      <c r="B12" s="120"/>
      <c r="C12" s="122"/>
      <c r="D12" s="13" t="s">
        <v>3</v>
      </c>
      <c r="E12" s="13" t="s">
        <v>4</v>
      </c>
      <c r="F12" s="14" t="s">
        <v>5</v>
      </c>
    </row>
    <row r="13" spans="1:6" ht="23.25" customHeight="1" x14ac:dyDescent="0.2">
      <c r="A13" s="126" t="s">
        <v>20</v>
      </c>
      <c r="B13" s="127"/>
      <c r="C13" s="15"/>
      <c r="D13" s="22"/>
      <c r="E13" s="22"/>
      <c r="F13" s="16"/>
    </row>
    <row r="14" spans="1:6" ht="23.25" customHeight="1" x14ac:dyDescent="0.2">
      <c r="A14" s="126" t="s">
        <v>21</v>
      </c>
      <c r="B14" s="127"/>
      <c r="C14" s="15"/>
      <c r="D14" s="22"/>
      <c r="E14" s="22"/>
      <c r="F14" s="16"/>
    </row>
    <row r="15" spans="1:6" ht="26.25" customHeight="1" x14ac:dyDescent="0.2">
      <c r="A15" s="128" t="s">
        <v>22</v>
      </c>
      <c r="B15" s="129"/>
      <c r="C15" s="15"/>
      <c r="D15" s="22"/>
      <c r="E15" s="22"/>
      <c r="F15" s="16"/>
    </row>
    <row r="16" spans="1:6" ht="26.25" customHeight="1" x14ac:dyDescent="0.2">
      <c r="A16" s="126" t="s">
        <v>23</v>
      </c>
      <c r="B16" s="127"/>
      <c r="C16" s="15"/>
      <c r="D16" s="22"/>
      <c r="E16" s="22"/>
      <c r="F16" s="16"/>
    </row>
    <row r="17" spans="1:6" ht="28.5" customHeight="1" thickBot="1" x14ac:dyDescent="0.25">
      <c r="A17" s="31"/>
      <c r="B17" s="31"/>
      <c r="C17" s="32"/>
      <c r="D17" s="32"/>
    </row>
    <row r="18" spans="1:6" ht="28.5" customHeight="1" thickBot="1" x14ac:dyDescent="0.25">
      <c r="A18" s="114" t="s">
        <v>24</v>
      </c>
      <c r="B18" s="115"/>
      <c r="C18" s="115"/>
      <c r="D18" s="115"/>
      <c r="E18" s="115"/>
      <c r="F18" s="116"/>
    </row>
    <row r="19" spans="1:6" ht="18" customHeight="1" x14ac:dyDescent="0.2">
      <c r="A19" s="33" t="s">
        <v>8</v>
      </c>
      <c r="B19" s="34"/>
      <c r="C19" s="35" t="s">
        <v>9</v>
      </c>
      <c r="D19" s="111" t="s">
        <v>0</v>
      </c>
      <c r="E19" s="111"/>
      <c r="F19" s="112"/>
    </row>
    <row r="20" spans="1:6" ht="18" customHeight="1" x14ac:dyDescent="0.2">
      <c r="A20" s="36"/>
      <c r="B20" s="20"/>
      <c r="C20" s="13"/>
      <c r="D20" s="13" t="s">
        <v>3</v>
      </c>
      <c r="E20" s="13" t="s">
        <v>4</v>
      </c>
      <c r="F20" s="14" t="s">
        <v>5</v>
      </c>
    </row>
    <row r="21" spans="1:6" ht="24.75" customHeight="1" x14ac:dyDescent="0.2">
      <c r="A21" s="132" t="s">
        <v>25</v>
      </c>
      <c r="B21" s="133"/>
      <c r="C21" s="57"/>
      <c r="D21" s="22"/>
      <c r="E21" s="22"/>
      <c r="F21" s="17"/>
    </row>
    <row r="22" spans="1:6" ht="48" customHeight="1" x14ac:dyDescent="0.2">
      <c r="A22" s="132" t="s">
        <v>26</v>
      </c>
      <c r="B22" s="133"/>
      <c r="C22" s="18"/>
      <c r="D22" s="22"/>
      <c r="E22" s="22"/>
      <c r="F22" s="58"/>
    </row>
    <row r="23" spans="1:6" ht="28.5" customHeight="1" thickBot="1" x14ac:dyDescent="0.25">
      <c r="A23" s="134" t="s">
        <v>11</v>
      </c>
      <c r="B23" s="135"/>
      <c r="C23" s="19"/>
      <c r="D23" s="37"/>
      <c r="E23" s="37"/>
      <c r="F23" s="59"/>
    </row>
    <row r="24" spans="1:6" ht="28.5" customHeight="1" thickBot="1" x14ac:dyDescent="0.25">
      <c r="A24" s="11" t="s">
        <v>27</v>
      </c>
      <c r="B24" s="31"/>
      <c r="C24" s="32"/>
      <c r="D24" s="32"/>
    </row>
    <row r="25" spans="1:6" ht="20.100000000000001" customHeight="1" thickBot="1" x14ac:dyDescent="0.25">
      <c r="A25" s="114" t="s">
        <v>28</v>
      </c>
      <c r="B25" s="136"/>
      <c r="C25" s="136"/>
      <c r="D25" s="136"/>
      <c r="E25" s="136"/>
      <c r="F25" s="116"/>
    </row>
    <row r="26" spans="1:6" ht="20.100000000000001" customHeight="1" x14ac:dyDescent="0.2">
      <c r="A26" s="118" t="s">
        <v>29</v>
      </c>
      <c r="B26" s="138" t="s">
        <v>0</v>
      </c>
      <c r="C26" s="138"/>
      <c r="D26" s="138"/>
      <c r="E26" s="138"/>
      <c r="F26" s="125" t="s">
        <v>18</v>
      </c>
    </row>
    <row r="27" spans="1:6" ht="20.100000000000001" customHeight="1" x14ac:dyDescent="0.2">
      <c r="A27" s="137"/>
      <c r="B27" s="140" t="s">
        <v>13</v>
      </c>
      <c r="C27" s="138" t="s">
        <v>14</v>
      </c>
      <c r="D27" s="138"/>
      <c r="E27" s="138"/>
      <c r="F27" s="139"/>
    </row>
    <row r="28" spans="1:6" ht="20.100000000000001" customHeight="1" x14ac:dyDescent="0.2">
      <c r="A28" s="120"/>
      <c r="B28" s="111"/>
      <c r="C28" s="13" t="s">
        <v>3</v>
      </c>
      <c r="D28" s="13" t="s">
        <v>4</v>
      </c>
      <c r="E28" s="20" t="s">
        <v>5</v>
      </c>
      <c r="F28" s="20"/>
    </row>
    <row r="29" spans="1:6" ht="20.100000000000001" customHeight="1" x14ac:dyDescent="0.2">
      <c r="A29" s="21" t="s">
        <v>72</v>
      </c>
      <c r="B29" s="22"/>
      <c r="C29" s="22"/>
      <c r="D29" s="22"/>
      <c r="E29" s="22"/>
      <c r="F29" s="22"/>
    </row>
    <row r="30" spans="1:6" ht="20.100000000000001" customHeight="1" x14ac:dyDescent="0.2">
      <c r="A30" s="23" t="s">
        <v>73</v>
      </c>
      <c r="B30" s="22"/>
      <c r="C30" s="22"/>
      <c r="D30" s="22"/>
      <c r="E30" s="22"/>
      <c r="F30" s="22"/>
    </row>
    <row r="31" spans="1:6" ht="20.100000000000001" customHeight="1" x14ac:dyDescent="0.2">
      <c r="A31" s="21" t="s">
        <v>74</v>
      </c>
      <c r="B31" s="22"/>
      <c r="C31" s="22"/>
      <c r="D31" s="22"/>
      <c r="E31" s="22"/>
      <c r="F31" s="22"/>
    </row>
    <row r="32" spans="1:6" ht="20.100000000000001" customHeight="1" x14ac:dyDescent="0.2">
      <c r="A32" s="21" t="s">
        <v>30</v>
      </c>
      <c r="B32" s="22"/>
      <c r="C32" s="22"/>
      <c r="D32" s="22"/>
      <c r="E32" s="22"/>
      <c r="F32" s="22"/>
    </row>
    <row r="33" spans="1:6" ht="20.100000000000001" customHeight="1" x14ac:dyDescent="0.2">
      <c r="A33" s="21" t="s">
        <v>31</v>
      </c>
      <c r="B33" s="22"/>
      <c r="C33" s="22"/>
      <c r="D33" s="22"/>
      <c r="E33" s="22"/>
      <c r="F33" s="22"/>
    </row>
    <row r="34" spans="1:6" ht="20.100000000000001" customHeight="1" x14ac:dyDescent="0.2">
      <c r="A34" s="21" t="s">
        <v>32</v>
      </c>
      <c r="B34" s="22"/>
      <c r="C34" s="22"/>
      <c r="D34" s="22"/>
      <c r="E34" s="22"/>
      <c r="F34" s="22"/>
    </row>
    <row r="35" spans="1:6" ht="20.100000000000001" customHeight="1" x14ac:dyDescent="0.2">
      <c r="A35" s="21" t="s">
        <v>33</v>
      </c>
      <c r="B35" s="22"/>
      <c r="C35" s="22"/>
      <c r="D35" s="22"/>
      <c r="E35" s="22"/>
      <c r="F35" s="22"/>
    </row>
    <row r="36" spans="1:6" ht="20.100000000000001" customHeight="1" x14ac:dyDescent="0.2">
      <c r="A36" s="24" t="s">
        <v>34</v>
      </c>
      <c r="B36" s="22"/>
      <c r="C36" s="22"/>
      <c r="D36" s="22"/>
      <c r="E36" s="22"/>
      <c r="F36" s="22"/>
    </row>
    <row r="37" spans="1:6" ht="20.100000000000001" customHeight="1" x14ac:dyDescent="0.2">
      <c r="A37" s="24" t="s">
        <v>35</v>
      </c>
      <c r="B37" s="22"/>
      <c r="C37" s="22"/>
      <c r="D37" s="22"/>
      <c r="E37" s="22"/>
      <c r="F37" s="22"/>
    </row>
    <row r="38" spans="1:6" ht="20.100000000000001" customHeight="1" x14ac:dyDescent="0.2">
      <c r="A38" s="24" t="s">
        <v>36</v>
      </c>
      <c r="B38" s="22"/>
      <c r="C38" s="22"/>
      <c r="D38" s="22"/>
      <c r="E38" s="22"/>
      <c r="F38" s="22"/>
    </row>
    <row r="39" spans="1:6" ht="20.25" customHeight="1" x14ac:dyDescent="0.2">
      <c r="A39" s="25" t="s">
        <v>12</v>
      </c>
      <c r="B39" s="26"/>
      <c r="C39" s="26"/>
      <c r="D39" s="22"/>
      <c r="E39" s="22"/>
      <c r="F39" s="26"/>
    </row>
    <row r="40" spans="1:6" ht="9.75" customHeight="1" thickBot="1" x14ac:dyDescent="0.25">
      <c r="A40" s="38"/>
      <c r="B40" s="8"/>
      <c r="C40" s="8"/>
      <c r="D40" s="8"/>
    </row>
    <row r="41" spans="1:6" ht="20.25" customHeight="1" thickBot="1" x14ac:dyDescent="0.25">
      <c r="A41" s="141" t="s">
        <v>37</v>
      </c>
      <c r="B41" s="142"/>
      <c r="C41" s="142"/>
      <c r="D41" s="142"/>
      <c r="E41" s="142"/>
      <c r="F41" s="143"/>
    </row>
    <row r="42" spans="1:6" ht="20.25" customHeight="1" x14ac:dyDescent="0.2">
      <c r="A42" s="144" t="s">
        <v>38</v>
      </c>
      <c r="B42" s="147" t="s">
        <v>39</v>
      </c>
      <c r="C42" s="111" t="s">
        <v>0</v>
      </c>
      <c r="D42" s="111"/>
      <c r="E42" s="111"/>
      <c r="F42" s="111"/>
    </row>
    <row r="43" spans="1:6" ht="20.25" customHeight="1" x14ac:dyDescent="0.2">
      <c r="A43" s="145"/>
      <c r="B43" s="123"/>
      <c r="C43" s="138" t="s">
        <v>40</v>
      </c>
      <c r="D43" s="123" t="s">
        <v>14</v>
      </c>
      <c r="E43" s="124"/>
      <c r="F43" s="125"/>
    </row>
    <row r="44" spans="1:6" ht="20.25" customHeight="1" x14ac:dyDescent="0.2">
      <c r="A44" s="146"/>
      <c r="B44" s="148"/>
      <c r="C44" s="138"/>
      <c r="D44" s="13" t="s">
        <v>3</v>
      </c>
      <c r="E44" s="13" t="s">
        <v>4</v>
      </c>
      <c r="F44" s="14" t="s">
        <v>5</v>
      </c>
    </row>
    <row r="45" spans="1:6" ht="20.25" customHeight="1" x14ac:dyDescent="0.2">
      <c r="A45" s="159" t="s">
        <v>41</v>
      </c>
      <c r="B45" s="39" t="s">
        <v>42</v>
      </c>
      <c r="C45" s="40"/>
      <c r="D45" s="22"/>
      <c r="E45" s="22"/>
      <c r="F45" s="41"/>
    </row>
    <row r="46" spans="1:6" ht="20.25" customHeight="1" x14ac:dyDescent="0.2">
      <c r="A46" s="159"/>
      <c r="B46" s="39" t="s">
        <v>43</v>
      </c>
      <c r="C46" s="42"/>
      <c r="D46" s="22"/>
      <c r="E46" s="22"/>
      <c r="F46" s="43"/>
    </row>
    <row r="47" spans="1:6" ht="20.25" customHeight="1" x14ac:dyDescent="0.2">
      <c r="A47" s="159"/>
      <c r="B47" s="39" t="s">
        <v>44</v>
      </c>
      <c r="C47" s="42"/>
      <c r="D47" s="22"/>
      <c r="E47" s="22"/>
      <c r="F47" s="43"/>
    </row>
    <row r="48" spans="1:6" ht="20.25" customHeight="1" x14ac:dyDescent="0.2">
      <c r="A48" s="159"/>
      <c r="B48" s="39" t="s">
        <v>45</v>
      </c>
      <c r="C48" s="42"/>
      <c r="D48" s="22"/>
      <c r="E48" s="22"/>
      <c r="F48" s="43"/>
    </row>
    <row r="49" spans="1:6" ht="20.25" customHeight="1" x14ac:dyDescent="0.2">
      <c r="A49" s="159"/>
      <c r="B49" s="39" t="s">
        <v>46</v>
      </c>
      <c r="C49" s="42"/>
      <c r="D49" s="22"/>
      <c r="E49" s="22"/>
      <c r="F49" s="43"/>
    </row>
    <row r="50" spans="1:6" ht="20.25" customHeight="1" x14ac:dyDescent="0.2">
      <c r="A50" s="159"/>
      <c r="B50" s="39" t="s">
        <v>47</v>
      </c>
      <c r="C50" s="42"/>
      <c r="D50" s="22"/>
      <c r="E50" s="22"/>
      <c r="F50" s="43"/>
    </row>
    <row r="51" spans="1:6" ht="20.25" customHeight="1" x14ac:dyDescent="0.2">
      <c r="A51" s="160" t="s">
        <v>48</v>
      </c>
      <c r="B51" s="39" t="s">
        <v>42</v>
      </c>
      <c r="C51" s="42"/>
      <c r="D51" s="22"/>
      <c r="E51" s="22"/>
      <c r="F51" s="43"/>
    </row>
    <row r="52" spans="1:6" ht="20.25" customHeight="1" x14ac:dyDescent="0.2">
      <c r="A52" s="160"/>
      <c r="B52" s="39" t="s">
        <v>43</v>
      </c>
      <c r="C52" s="42"/>
      <c r="D52" s="22"/>
      <c r="E52" s="22"/>
      <c r="F52" s="43"/>
    </row>
    <row r="53" spans="1:6" ht="20.25" customHeight="1" x14ac:dyDescent="0.2">
      <c r="A53" s="160"/>
      <c r="B53" s="44" t="s">
        <v>49</v>
      </c>
      <c r="C53" s="22"/>
      <c r="D53" s="22"/>
      <c r="E53" s="22"/>
      <c r="F53" s="45"/>
    </row>
    <row r="54" spans="1:6" ht="20.25" customHeight="1" x14ac:dyDescent="0.2">
      <c r="A54" s="160"/>
      <c r="B54" s="44" t="s">
        <v>44</v>
      </c>
      <c r="C54" s="22"/>
      <c r="D54" s="22"/>
      <c r="E54" s="22"/>
      <c r="F54" s="45"/>
    </row>
    <row r="55" spans="1:6" ht="20.25" customHeight="1" x14ac:dyDescent="0.2">
      <c r="A55" s="46" t="s">
        <v>50</v>
      </c>
      <c r="B55" s="22" t="s">
        <v>49</v>
      </c>
      <c r="C55" s="22"/>
      <c r="D55" s="22"/>
      <c r="E55" s="22"/>
      <c r="F55" s="45"/>
    </row>
    <row r="56" spans="1:6" ht="20.25" customHeight="1" x14ac:dyDescent="0.2">
      <c r="A56" s="159" t="s">
        <v>51</v>
      </c>
      <c r="B56" s="47" t="s">
        <v>42</v>
      </c>
      <c r="C56" s="22"/>
      <c r="D56" s="22"/>
      <c r="E56" s="22"/>
      <c r="F56" s="45"/>
    </row>
    <row r="57" spans="1:6" ht="20.25" customHeight="1" x14ac:dyDescent="0.2">
      <c r="A57" s="159"/>
      <c r="B57" s="47" t="s">
        <v>43</v>
      </c>
      <c r="C57" s="22"/>
      <c r="D57" s="22"/>
      <c r="E57" s="22"/>
      <c r="F57" s="45"/>
    </row>
    <row r="58" spans="1:6" ht="20.25" customHeight="1" x14ac:dyDescent="0.2">
      <c r="A58" s="159"/>
      <c r="B58" s="47" t="s">
        <v>49</v>
      </c>
      <c r="C58" s="22"/>
      <c r="D58" s="22"/>
      <c r="E58" s="22"/>
      <c r="F58" s="45"/>
    </row>
    <row r="59" spans="1:6" ht="20.25" customHeight="1" x14ac:dyDescent="0.2">
      <c r="A59" s="159"/>
      <c r="B59" s="47" t="s">
        <v>47</v>
      </c>
      <c r="C59" s="22"/>
      <c r="D59" s="22"/>
      <c r="E59" s="22"/>
      <c r="F59" s="45"/>
    </row>
    <row r="60" spans="1:6" ht="20.25" customHeight="1" x14ac:dyDescent="0.2">
      <c r="A60" s="159" t="s">
        <v>52</v>
      </c>
      <c r="B60" s="47" t="s">
        <v>42</v>
      </c>
      <c r="C60" s="22"/>
      <c r="D60" s="22"/>
      <c r="E60" s="22"/>
      <c r="F60" s="45"/>
    </row>
    <row r="61" spans="1:6" ht="20.25" customHeight="1" x14ac:dyDescent="0.2">
      <c r="A61" s="159"/>
      <c r="B61" s="47" t="s">
        <v>43</v>
      </c>
      <c r="C61" s="22"/>
      <c r="D61" s="22"/>
      <c r="E61" s="22"/>
      <c r="F61" s="45"/>
    </row>
    <row r="62" spans="1:6" ht="20.25" customHeight="1" x14ac:dyDescent="0.2">
      <c r="A62" s="159"/>
      <c r="B62" s="47" t="s">
        <v>49</v>
      </c>
      <c r="C62" s="22"/>
      <c r="D62" s="22"/>
      <c r="E62" s="22"/>
      <c r="F62" s="45"/>
    </row>
    <row r="63" spans="1:6" ht="20.25" customHeight="1" x14ac:dyDescent="0.2">
      <c r="A63" s="159"/>
      <c r="B63" s="47" t="s">
        <v>53</v>
      </c>
      <c r="C63" s="22"/>
      <c r="D63" s="22"/>
      <c r="E63" s="22"/>
      <c r="F63" s="45"/>
    </row>
    <row r="64" spans="1:6" ht="20.25" customHeight="1" x14ac:dyDescent="0.2">
      <c r="A64" s="159"/>
      <c r="B64" s="47" t="s">
        <v>46</v>
      </c>
      <c r="C64" s="22"/>
      <c r="D64" s="22"/>
      <c r="E64" s="22"/>
      <c r="F64" s="45"/>
    </row>
    <row r="65" spans="1:6" ht="20.25" customHeight="1" x14ac:dyDescent="0.2">
      <c r="A65" s="159"/>
      <c r="B65" s="47" t="s">
        <v>54</v>
      </c>
      <c r="C65" s="22"/>
      <c r="D65" s="22"/>
      <c r="E65" s="22"/>
      <c r="F65" s="45"/>
    </row>
    <row r="66" spans="1:6" ht="20.25" customHeight="1" thickBot="1" x14ac:dyDescent="0.25">
      <c r="A66" s="48" t="s">
        <v>55</v>
      </c>
      <c r="B66" s="49" t="s">
        <v>46</v>
      </c>
      <c r="C66" s="37"/>
      <c r="D66" s="37"/>
      <c r="E66" s="37"/>
      <c r="F66" s="50"/>
    </row>
    <row r="67" spans="1:6" ht="10.5" customHeight="1" thickBot="1" x14ac:dyDescent="0.25">
      <c r="A67" s="38"/>
      <c r="B67" s="8"/>
      <c r="C67" s="8"/>
      <c r="D67" s="8"/>
    </row>
    <row r="68" spans="1:6" ht="20.25" customHeight="1" x14ac:dyDescent="0.2">
      <c r="A68" s="51" t="s">
        <v>56</v>
      </c>
      <c r="B68" s="52"/>
      <c r="C68" s="52"/>
      <c r="D68" s="53"/>
    </row>
    <row r="69" spans="1:6" ht="20.25" customHeight="1" x14ac:dyDescent="0.2">
      <c r="A69" s="161" t="s">
        <v>57</v>
      </c>
      <c r="B69" s="54" t="s">
        <v>58</v>
      </c>
      <c r="C69" s="55"/>
      <c r="D69" s="162" t="s">
        <v>75</v>
      </c>
    </row>
    <row r="70" spans="1:6" ht="18.75" customHeight="1" x14ac:dyDescent="0.2">
      <c r="A70" s="120"/>
      <c r="B70" s="20">
        <v>2016</v>
      </c>
      <c r="C70" s="20">
        <v>2015</v>
      </c>
      <c r="D70" s="112"/>
    </row>
    <row r="71" spans="1:6" ht="20.25" customHeight="1" x14ac:dyDescent="0.2">
      <c r="A71" s="21" t="s">
        <v>59</v>
      </c>
      <c r="B71" s="22"/>
      <c r="C71" s="22"/>
      <c r="D71" s="22"/>
    </row>
    <row r="72" spans="1:6" ht="20.25" customHeight="1" x14ac:dyDescent="0.2">
      <c r="A72" s="23" t="s">
        <v>60</v>
      </c>
      <c r="B72" s="22"/>
      <c r="C72" s="22"/>
      <c r="D72" s="22"/>
    </row>
    <row r="73" spans="1:6" ht="20.25" customHeight="1" x14ac:dyDescent="0.2">
      <c r="A73" s="21" t="s">
        <v>61</v>
      </c>
      <c r="B73" s="22"/>
      <c r="C73" s="22"/>
      <c r="D73" s="22"/>
    </row>
    <row r="74" spans="1:6" ht="20.25" customHeight="1" x14ac:dyDescent="0.2">
      <c r="A74" s="21" t="s">
        <v>62</v>
      </c>
      <c r="B74" s="22"/>
      <c r="C74" s="22"/>
      <c r="D74" s="22"/>
    </row>
    <row r="75" spans="1:6" ht="20.25" customHeight="1" x14ac:dyDescent="0.2">
      <c r="A75" s="21" t="s">
        <v>63</v>
      </c>
      <c r="B75" s="22"/>
      <c r="C75" s="22"/>
      <c r="D75" s="22"/>
    </row>
    <row r="76" spans="1:6" ht="20.25" customHeight="1" x14ac:dyDescent="0.2">
      <c r="A76" s="21" t="s">
        <v>64</v>
      </c>
      <c r="B76" s="22"/>
      <c r="C76" s="22"/>
      <c r="D76" s="22"/>
    </row>
    <row r="77" spans="1:6" ht="20.25" customHeight="1" x14ac:dyDescent="0.2">
      <c r="A77" s="21" t="s">
        <v>65</v>
      </c>
      <c r="B77" s="22"/>
      <c r="C77" s="22"/>
      <c r="D77" s="22"/>
    </row>
    <row r="78" spans="1:6" ht="7.5" customHeight="1" thickBot="1" x14ac:dyDescent="0.25">
      <c r="A78" s="38"/>
      <c r="B78" s="8"/>
      <c r="C78" s="8"/>
      <c r="D78" s="8"/>
    </row>
    <row r="79" spans="1:6" ht="20.25" customHeight="1" x14ac:dyDescent="0.2">
      <c r="A79" s="149" t="s">
        <v>19</v>
      </c>
      <c r="B79" s="136"/>
      <c r="C79" s="136"/>
      <c r="D79" s="150"/>
    </row>
    <row r="80" spans="1:6" ht="20.25" customHeight="1" x14ac:dyDescent="0.2">
      <c r="A80" s="12" t="s">
        <v>8</v>
      </c>
      <c r="B80" s="151" t="s">
        <v>15</v>
      </c>
      <c r="C80" s="152"/>
      <c r="D80" s="153"/>
    </row>
    <row r="81" spans="1:6" ht="26.25" thickBot="1" x14ac:dyDescent="0.25">
      <c r="A81" s="27" t="s">
        <v>68</v>
      </c>
      <c r="B81" s="154"/>
      <c r="C81" s="155"/>
      <c r="D81" s="156"/>
    </row>
    <row r="83" spans="1:6" x14ac:dyDescent="0.2">
      <c r="A83" s="28"/>
      <c r="B83" s="28"/>
      <c r="C83" s="29"/>
      <c r="D83" s="29"/>
    </row>
    <row r="84" spans="1:6" x14ac:dyDescent="0.2">
      <c r="A84" s="4"/>
      <c r="B84" s="4"/>
      <c r="C84" s="4"/>
      <c r="D84" s="4"/>
    </row>
    <row r="85" spans="1:6" ht="14.25" thickBot="1" x14ac:dyDescent="0.3">
      <c r="A85" s="4"/>
      <c r="B85" s="4"/>
      <c r="C85" s="30"/>
      <c r="D85" s="30"/>
    </row>
    <row r="86" spans="1:6" ht="16.5" x14ac:dyDescent="0.3">
      <c r="A86" s="61" t="s">
        <v>16</v>
      </c>
      <c r="B86" s="62"/>
      <c r="C86" s="63"/>
      <c r="D86" s="63"/>
      <c r="E86" s="64"/>
      <c r="F86" s="65"/>
    </row>
    <row r="87" spans="1:6" ht="16.5" x14ac:dyDescent="0.3">
      <c r="A87" s="157" t="s">
        <v>76</v>
      </c>
      <c r="B87" s="158"/>
      <c r="C87" s="158"/>
      <c r="D87" s="158"/>
      <c r="E87" s="66"/>
      <c r="F87" s="67"/>
    </row>
    <row r="88" spans="1:6" ht="16.5" x14ac:dyDescent="0.3">
      <c r="A88" s="157" t="s">
        <v>69</v>
      </c>
      <c r="B88" s="158"/>
      <c r="C88" s="158"/>
      <c r="D88" s="158"/>
      <c r="E88" s="66"/>
      <c r="F88" s="67"/>
    </row>
    <row r="89" spans="1:6" ht="4.5" customHeight="1" x14ac:dyDescent="0.2">
      <c r="A89" s="71"/>
      <c r="B89" s="66"/>
      <c r="C89" s="66"/>
      <c r="D89" s="66"/>
      <c r="E89" s="66"/>
      <c r="F89" s="67"/>
    </row>
    <row r="90" spans="1:6" ht="4.5" customHeight="1" thickBot="1" x14ac:dyDescent="0.25">
      <c r="A90" s="68"/>
      <c r="B90" s="69"/>
      <c r="C90" s="69"/>
      <c r="D90" s="69"/>
      <c r="E90" s="69"/>
      <c r="F90" s="70"/>
    </row>
  </sheetData>
  <mergeCells count="39"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  <mergeCell ref="A41:F41"/>
    <mergeCell ref="A42:A44"/>
    <mergeCell ref="B42:B44"/>
    <mergeCell ref="C42:F42"/>
    <mergeCell ref="C43:C44"/>
    <mergeCell ref="D43:F43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8"/>
  <sheetViews>
    <sheetView topLeftCell="A243" zoomScale="40" zoomScaleNormal="40" workbookViewId="0">
      <selection activeCell="AG276" sqref="AG276"/>
    </sheetView>
  </sheetViews>
  <sheetFormatPr baseColWidth="10" defaultRowHeight="12.75" x14ac:dyDescent="0.2"/>
  <cols>
    <col min="1" max="1" width="5" customWidth="1"/>
    <col min="2" max="2" width="22.140625" customWidth="1"/>
    <col min="3" max="3" width="23.140625" customWidth="1"/>
    <col min="4" max="4" width="25.140625" style="102" customWidth="1"/>
    <col min="5" max="5" width="17" customWidth="1"/>
    <col min="6" max="6" width="19.42578125" customWidth="1"/>
    <col min="7" max="7" width="13.7109375" customWidth="1"/>
    <col min="8" max="8" width="13.5703125" customWidth="1"/>
    <col min="9" max="9" width="14.42578125" customWidth="1"/>
    <col min="10" max="10" width="13" customWidth="1"/>
    <col min="11" max="12" width="13.42578125" customWidth="1"/>
    <col min="13" max="13" width="13.7109375" bestFit="1" customWidth="1"/>
    <col min="14" max="14" width="13.42578125" customWidth="1"/>
    <col min="15" max="15" width="13.7109375" customWidth="1"/>
    <col min="16" max="16" width="12.85546875" customWidth="1"/>
    <col min="17" max="17" width="14.140625" customWidth="1"/>
    <col min="18" max="18" width="11.7109375" customWidth="1"/>
    <col min="19" max="19" width="10.140625" customWidth="1"/>
    <col min="20" max="20" width="17.5703125" customWidth="1"/>
    <col min="21" max="21" width="12.42578125" customWidth="1"/>
    <col min="22" max="22" width="12.7109375" customWidth="1"/>
    <col min="23" max="23" width="14.42578125" customWidth="1"/>
    <col min="24" max="24" width="13.28515625" customWidth="1"/>
    <col min="25" max="25" width="14.85546875" customWidth="1"/>
    <col min="26" max="26" width="11.42578125" hidden="1" customWidth="1"/>
  </cols>
  <sheetData>
    <row r="1" spans="1:25" ht="30" customHeight="1" x14ac:dyDescent="0.35">
      <c r="A1" s="191" t="s">
        <v>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30" customHeight="1" x14ac:dyDescent="0.35">
      <c r="A2" s="192" t="s">
        <v>149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ht="30" customHeight="1" x14ac:dyDescent="0.2">
      <c r="A3" s="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5" ht="20.100000000000001" customHeight="1" x14ac:dyDescent="0.25">
      <c r="A4" s="74" t="s">
        <v>96</v>
      </c>
      <c r="B4" s="75" t="s">
        <v>94</v>
      </c>
      <c r="C4" s="193" t="s">
        <v>95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20.100000000000001" customHeight="1" x14ac:dyDescent="0.25">
      <c r="A5" s="76" t="s">
        <v>97</v>
      </c>
      <c r="B5" s="77" t="s">
        <v>82</v>
      </c>
      <c r="C5" s="193" t="s">
        <v>84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25" ht="20.100000000000001" customHeight="1" x14ac:dyDescent="0.25">
      <c r="A6" s="76" t="s">
        <v>96</v>
      </c>
      <c r="B6" s="77" t="s">
        <v>83</v>
      </c>
      <c r="C6" s="193" t="s">
        <v>85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ht="20.100000000000001" customHeight="1" x14ac:dyDescent="0.25">
      <c r="A7" s="78"/>
      <c r="B7" s="79" t="s">
        <v>1</v>
      </c>
      <c r="C7" s="180" t="s">
        <v>78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25" ht="20.100000000000001" customHeight="1" x14ac:dyDescent="0.25">
      <c r="A8" s="78"/>
      <c r="B8" s="79" t="s">
        <v>86</v>
      </c>
      <c r="C8" s="180" t="s">
        <v>87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5" s="91" customFormat="1" ht="39" customHeight="1" x14ac:dyDescent="0.2">
      <c r="A9" s="89"/>
      <c r="B9" s="90" t="s">
        <v>113</v>
      </c>
      <c r="C9" s="181" t="s">
        <v>148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2.75" customHeight="1" x14ac:dyDescent="0.2">
      <c r="A10" s="174" t="s">
        <v>2</v>
      </c>
      <c r="B10" s="182" t="s">
        <v>79</v>
      </c>
      <c r="C10" s="174" t="s">
        <v>80</v>
      </c>
      <c r="D10" s="174" t="s">
        <v>81</v>
      </c>
      <c r="E10" s="182" t="s">
        <v>88</v>
      </c>
      <c r="F10" s="182" t="s">
        <v>114</v>
      </c>
      <c r="G10" s="185" t="s">
        <v>89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80"/>
      <c r="U10" s="182" t="s">
        <v>115</v>
      </c>
      <c r="V10" s="182" t="s">
        <v>91</v>
      </c>
      <c r="W10" s="182" t="s">
        <v>92</v>
      </c>
      <c r="X10" s="182" t="s">
        <v>98</v>
      </c>
      <c r="Y10" s="182" t="s">
        <v>99</v>
      </c>
    </row>
    <row r="11" spans="1:25" x14ac:dyDescent="0.2">
      <c r="A11" s="175"/>
      <c r="B11" s="183"/>
      <c r="C11" s="175"/>
      <c r="D11" s="175"/>
      <c r="E11" s="183"/>
      <c r="F11" s="183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/>
      <c r="T11" s="72"/>
      <c r="U11" s="183"/>
      <c r="V11" s="183"/>
      <c r="W11" s="183"/>
      <c r="X11" s="183"/>
      <c r="Y11" s="183"/>
    </row>
    <row r="12" spans="1:25" x14ac:dyDescent="0.2">
      <c r="A12" s="175"/>
      <c r="B12" s="183"/>
      <c r="C12" s="175"/>
      <c r="D12" s="175"/>
      <c r="E12" s="183"/>
      <c r="F12" s="183"/>
      <c r="G12" s="182" t="s">
        <v>112</v>
      </c>
      <c r="H12" s="173" t="s">
        <v>100</v>
      </c>
      <c r="I12" s="173" t="s">
        <v>101</v>
      </c>
      <c r="J12" s="173" t="s">
        <v>102</v>
      </c>
      <c r="K12" s="173" t="s">
        <v>103</v>
      </c>
      <c r="L12" s="173" t="s">
        <v>104</v>
      </c>
      <c r="M12" s="173" t="s">
        <v>105</v>
      </c>
      <c r="N12" s="173" t="s">
        <v>106</v>
      </c>
      <c r="O12" s="173" t="s">
        <v>107</v>
      </c>
      <c r="P12" s="173" t="s">
        <v>108</v>
      </c>
      <c r="Q12" s="173" t="s">
        <v>109</v>
      </c>
      <c r="R12" s="173" t="s">
        <v>110</v>
      </c>
      <c r="S12" s="173" t="s">
        <v>111</v>
      </c>
      <c r="T12" s="173" t="s">
        <v>90</v>
      </c>
      <c r="U12" s="183"/>
      <c r="V12" s="183"/>
      <c r="W12" s="184"/>
      <c r="X12" s="184"/>
      <c r="Y12" s="184"/>
    </row>
    <row r="13" spans="1:25" x14ac:dyDescent="0.2">
      <c r="A13" s="176"/>
      <c r="B13" s="184"/>
      <c r="C13" s="176"/>
      <c r="D13" s="176"/>
      <c r="E13" s="184"/>
      <c r="F13" s="184"/>
      <c r="G13" s="184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84"/>
      <c r="V13" s="184"/>
      <c r="W13" s="81">
        <v>1</v>
      </c>
      <c r="X13" s="82">
        <v>3</v>
      </c>
      <c r="Y13" s="82">
        <v>1</v>
      </c>
    </row>
    <row r="14" spans="1:25" ht="42" customHeight="1" x14ac:dyDescent="0.2">
      <c r="A14" s="174">
        <v>1</v>
      </c>
      <c r="B14" s="170" t="s">
        <v>116</v>
      </c>
      <c r="C14" s="177" t="s">
        <v>117</v>
      </c>
      <c r="D14" s="177" t="s">
        <v>118</v>
      </c>
      <c r="E14" s="177" t="s">
        <v>127</v>
      </c>
      <c r="F14" s="177" t="s">
        <v>119</v>
      </c>
      <c r="G14" s="81">
        <v>1000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>
        <f>SUM(H14:S14)</f>
        <v>0</v>
      </c>
      <c r="U14" s="167" t="s">
        <v>132</v>
      </c>
      <c r="V14" s="170" t="s">
        <v>120</v>
      </c>
      <c r="W14" s="170" t="s">
        <v>121</v>
      </c>
      <c r="X14" s="170">
        <v>1.3</v>
      </c>
      <c r="Y14" s="170" t="s">
        <v>122</v>
      </c>
    </row>
    <row r="15" spans="1:25" ht="42" customHeight="1" x14ac:dyDescent="0.2">
      <c r="A15" s="175"/>
      <c r="B15" s="171"/>
      <c r="C15" s="178"/>
      <c r="D15" s="178"/>
      <c r="E15" s="178"/>
      <c r="F15" s="178"/>
      <c r="G15" s="81">
        <v>2000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>
        <f t="shared" ref="T15:T17" si="0">SUM(H15:S15)</f>
        <v>0</v>
      </c>
      <c r="U15" s="168"/>
      <c r="V15" s="171"/>
      <c r="W15" s="171"/>
      <c r="X15" s="171"/>
      <c r="Y15" s="171"/>
    </row>
    <row r="16" spans="1:25" ht="42" customHeight="1" x14ac:dyDescent="0.2">
      <c r="A16" s="175"/>
      <c r="B16" s="171"/>
      <c r="C16" s="178"/>
      <c r="D16" s="178"/>
      <c r="E16" s="178"/>
      <c r="F16" s="178"/>
      <c r="G16" s="81">
        <v>3000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>
        <f t="shared" si="0"/>
        <v>0</v>
      </c>
      <c r="U16" s="168"/>
      <c r="V16" s="171"/>
      <c r="W16" s="171"/>
      <c r="X16" s="171"/>
      <c r="Y16" s="171"/>
    </row>
    <row r="17" spans="1:25" ht="42" customHeight="1" x14ac:dyDescent="0.2">
      <c r="A17" s="175"/>
      <c r="B17" s="171"/>
      <c r="C17" s="178"/>
      <c r="D17" s="178"/>
      <c r="E17" s="178"/>
      <c r="F17" s="178"/>
      <c r="G17" s="81">
        <v>5000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>
        <f t="shared" si="0"/>
        <v>0</v>
      </c>
      <c r="U17" s="168"/>
      <c r="V17" s="171"/>
      <c r="W17" s="171"/>
      <c r="X17" s="171"/>
      <c r="Y17" s="171"/>
    </row>
    <row r="18" spans="1:25" ht="42" customHeight="1" x14ac:dyDescent="0.2">
      <c r="A18" s="176"/>
      <c r="B18" s="172"/>
      <c r="C18" s="179"/>
      <c r="D18" s="179"/>
      <c r="E18" s="179"/>
      <c r="F18" s="179"/>
      <c r="G18" s="81">
        <v>6000</v>
      </c>
      <c r="H18" s="83">
        <f>4289165/10</f>
        <v>428916.5</v>
      </c>
      <c r="I18" s="83">
        <f t="shared" ref="I18:Q18" si="1">4289165/10</f>
        <v>428916.5</v>
      </c>
      <c r="J18" s="83">
        <f t="shared" si="1"/>
        <v>428916.5</v>
      </c>
      <c r="K18" s="83">
        <f t="shared" si="1"/>
        <v>428916.5</v>
      </c>
      <c r="L18" s="83">
        <f t="shared" si="1"/>
        <v>428916.5</v>
      </c>
      <c r="M18" s="83">
        <f t="shared" si="1"/>
        <v>428916.5</v>
      </c>
      <c r="N18" s="83">
        <f t="shared" si="1"/>
        <v>428916.5</v>
      </c>
      <c r="O18" s="83">
        <f t="shared" si="1"/>
        <v>428916.5</v>
      </c>
      <c r="P18" s="83">
        <f t="shared" si="1"/>
        <v>428916.5</v>
      </c>
      <c r="Q18" s="83">
        <f t="shared" si="1"/>
        <v>428916.5</v>
      </c>
      <c r="R18" s="83">
        <v>0</v>
      </c>
      <c r="S18" s="83">
        <v>0</v>
      </c>
      <c r="T18" s="84">
        <f>+Q18+P18+O18+N18+M18+L18+K18+J18+I18+H18</f>
        <v>4289165</v>
      </c>
      <c r="U18" s="169"/>
      <c r="V18" s="172"/>
      <c r="W18" s="172"/>
      <c r="X18" s="172"/>
      <c r="Y18" s="172"/>
    </row>
    <row r="19" spans="1:25" ht="42" customHeight="1" x14ac:dyDescent="0.2">
      <c r="A19" s="174">
        <v>2</v>
      </c>
      <c r="B19" s="177" t="s">
        <v>116</v>
      </c>
      <c r="C19" s="177" t="s">
        <v>123</v>
      </c>
      <c r="D19" s="177" t="s">
        <v>118</v>
      </c>
      <c r="E19" s="177" t="s">
        <v>125</v>
      </c>
      <c r="F19" s="177" t="s">
        <v>119</v>
      </c>
      <c r="G19" s="81">
        <v>1000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>
        <f>SUM(H19:S19)</f>
        <v>0</v>
      </c>
      <c r="U19" s="167" t="str">
        <f>+U14</f>
        <v>Porcentaje de obra construida.</v>
      </c>
      <c r="V19" s="170" t="s">
        <v>120</v>
      </c>
      <c r="W19" s="170" t="s">
        <v>121</v>
      </c>
      <c r="X19" s="170">
        <v>1.3</v>
      </c>
      <c r="Y19" s="170" t="s">
        <v>122</v>
      </c>
    </row>
    <row r="20" spans="1:25" ht="42" customHeight="1" x14ac:dyDescent="0.2">
      <c r="A20" s="175"/>
      <c r="B20" s="178"/>
      <c r="C20" s="178"/>
      <c r="D20" s="178"/>
      <c r="E20" s="178"/>
      <c r="F20" s="178"/>
      <c r="G20" s="81">
        <v>2000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>
        <f t="shared" ref="T20:T23" si="2">SUM(H20:S20)</f>
        <v>0</v>
      </c>
      <c r="U20" s="168"/>
      <c r="V20" s="171"/>
      <c r="W20" s="171"/>
      <c r="X20" s="171"/>
      <c r="Y20" s="171"/>
    </row>
    <row r="21" spans="1:25" ht="42" customHeight="1" x14ac:dyDescent="0.2">
      <c r="A21" s="175"/>
      <c r="B21" s="178"/>
      <c r="C21" s="178"/>
      <c r="D21" s="178"/>
      <c r="E21" s="178"/>
      <c r="F21" s="178"/>
      <c r="G21" s="81">
        <v>3000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>
        <f t="shared" si="2"/>
        <v>0</v>
      </c>
      <c r="U21" s="168"/>
      <c r="V21" s="171"/>
      <c r="W21" s="171"/>
      <c r="X21" s="171"/>
      <c r="Y21" s="171"/>
    </row>
    <row r="22" spans="1:25" ht="42" customHeight="1" x14ac:dyDescent="0.2">
      <c r="A22" s="175"/>
      <c r="B22" s="178"/>
      <c r="C22" s="178"/>
      <c r="D22" s="178"/>
      <c r="E22" s="178"/>
      <c r="F22" s="178"/>
      <c r="G22" s="81">
        <v>5000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>
        <f t="shared" si="2"/>
        <v>0</v>
      </c>
      <c r="U22" s="168"/>
      <c r="V22" s="171"/>
      <c r="W22" s="171"/>
      <c r="X22" s="171"/>
      <c r="Y22" s="171"/>
    </row>
    <row r="23" spans="1:25" ht="42" customHeight="1" x14ac:dyDescent="0.2">
      <c r="A23" s="176"/>
      <c r="B23" s="179"/>
      <c r="C23" s="179"/>
      <c r="D23" s="179"/>
      <c r="E23" s="179"/>
      <c r="F23" s="179"/>
      <c r="G23" s="81">
        <v>6000</v>
      </c>
      <c r="H23" s="83">
        <f>12000000/10</f>
        <v>1200000</v>
      </c>
      <c r="I23" s="83">
        <f t="shared" ref="I23:Q23" si="3">12000000/10</f>
        <v>1200000</v>
      </c>
      <c r="J23" s="83">
        <f t="shared" si="3"/>
        <v>1200000</v>
      </c>
      <c r="K23" s="83">
        <f t="shared" si="3"/>
        <v>1200000</v>
      </c>
      <c r="L23" s="83">
        <f t="shared" si="3"/>
        <v>1200000</v>
      </c>
      <c r="M23" s="83">
        <f t="shared" si="3"/>
        <v>1200000</v>
      </c>
      <c r="N23" s="83">
        <f t="shared" si="3"/>
        <v>1200000</v>
      </c>
      <c r="O23" s="83">
        <f t="shared" si="3"/>
        <v>1200000</v>
      </c>
      <c r="P23" s="83">
        <f t="shared" si="3"/>
        <v>1200000</v>
      </c>
      <c r="Q23" s="83">
        <f t="shared" si="3"/>
        <v>1200000</v>
      </c>
      <c r="R23" s="83">
        <v>0</v>
      </c>
      <c r="S23" s="83">
        <v>0</v>
      </c>
      <c r="T23" s="84">
        <f t="shared" si="2"/>
        <v>12000000</v>
      </c>
      <c r="U23" s="169"/>
      <c r="V23" s="172"/>
      <c r="W23" s="172"/>
      <c r="X23" s="172"/>
      <c r="Y23" s="172"/>
    </row>
    <row r="24" spans="1:25" ht="42" customHeight="1" x14ac:dyDescent="0.2">
      <c r="A24" s="174">
        <v>3</v>
      </c>
      <c r="B24" s="177" t="s">
        <v>116</v>
      </c>
      <c r="C24" s="177" t="s">
        <v>124</v>
      </c>
      <c r="D24" s="177" t="s">
        <v>118</v>
      </c>
      <c r="E24" s="177" t="s">
        <v>126</v>
      </c>
      <c r="F24" s="177" t="s">
        <v>119</v>
      </c>
      <c r="G24" s="81">
        <v>1000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>
        <f>SUM(H24:S24)</f>
        <v>0</v>
      </c>
      <c r="U24" s="167" t="str">
        <f>+U19</f>
        <v>Porcentaje de obra construida.</v>
      </c>
      <c r="V24" s="170" t="s">
        <v>120</v>
      </c>
      <c r="W24" s="170" t="s">
        <v>121</v>
      </c>
      <c r="X24" s="170">
        <v>1.3</v>
      </c>
      <c r="Y24" s="170" t="s">
        <v>122</v>
      </c>
    </row>
    <row r="25" spans="1:25" ht="42" customHeight="1" x14ac:dyDescent="0.2">
      <c r="A25" s="175"/>
      <c r="B25" s="178"/>
      <c r="C25" s="178"/>
      <c r="D25" s="178"/>
      <c r="E25" s="178"/>
      <c r="F25" s="178"/>
      <c r="G25" s="81">
        <v>2000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>
        <f t="shared" ref="T25:T28" si="4">SUM(H25:S25)</f>
        <v>0</v>
      </c>
      <c r="U25" s="168"/>
      <c r="V25" s="171"/>
      <c r="W25" s="171"/>
      <c r="X25" s="171"/>
      <c r="Y25" s="171"/>
    </row>
    <row r="26" spans="1:25" ht="42" customHeight="1" x14ac:dyDescent="0.2">
      <c r="A26" s="175"/>
      <c r="B26" s="178"/>
      <c r="C26" s="178"/>
      <c r="D26" s="178"/>
      <c r="E26" s="178"/>
      <c r="F26" s="178"/>
      <c r="G26" s="81">
        <v>3000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>
        <f t="shared" si="4"/>
        <v>0</v>
      </c>
      <c r="U26" s="168"/>
      <c r="V26" s="171"/>
      <c r="W26" s="171"/>
      <c r="X26" s="171"/>
      <c r="Y26" s="171"/>
    </row>
    <row r="27" spans="1:25" ht="42" customHeight="1" x14ac:dyDescent="0.2">
      <c r="A27" s="175"/>
      <c r="B27" s="178"/>
      <c r="C27" s="178"/>
      <c r="D27" s="178"/>
      <c r="E27" s="178"/>
      <c r="F27" s="178"/>
      <c r="G27" s="81">
        <v>5000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>
        <f t="shared" si="4"/>
        <v>0</v>
      </c>
      <c r="U27" s="168"/>
      <c r="V27" s="171"/>
      <c r="W27" s="171"/>
      <c r="X27" s="171"/>
      <c r="Y27" s="171"/>
    </row>
    <row r="28" spans="1:25" ht="42" customHeight="1" x14ac:dyDescent="0.2">
      <c r="A28" s="176"/>
      <c r="B28" s="179"/>
      <c r="C28" s="179"/>
      <c r="D28" s="179"/>
      <c r="E28" s="179"/>
      <c r="F28" s="179"/>
      <c r="G28" s="81">
        <v>6000</v>
      </c>
      <c r="H28" s="83">
        <f>3300000/10</f>
        <v>330000</v>
      </c>
      <c r="I28" s="83">
        <f t="shared" ref="I28:Q28" si="5">3300000/10</f>
        <v>330000</v>
      </c>
      <c r="J28" s="83">
        <f t="shared" si="5"/>
        <v>330000</v>
      </c>
      <c r="K28" s="83">
        <f t="shared" si="5"/>
        <v>330000</v>
      </c>
      <c r="L28" s="83">
        <f t="shared" si="5"/>
        <v>330000</v>
      </c>
      <c r="M28" s="83">
        <f t="shared" si="5"/>
        <v>330000</v>
      </c>
      <c r="N28" s="83">
        <f t="shared" si="5"/>
        <v>330000</v>
      </c>
      <c r="O28" s="83">
        <f t="shared" si="5"/>
        <v>330000</v>
      </c>
      <c r="P28" s="83">
        <f t="shared" si="5"/>
        <v>330000</v>
      </c>
      <c r="Q28" s="83">
        <f t="shared" si="5"/>
        <v>330000</v>
      </c>
      <c r="R28" s="83">
        <v>0</v>
      </c>
      <c r="S28" s="83">
        <v>0</v>
      </c>
      <c r="T28" s="84">
        <f t="shared" si="4"/>
        <v>3300000</v>
      </c>
      <c r="U28" s="169"/>
      <c r="V28" s="172"/>
      <c r="W28" s="172"/>
      <c r="X28" s="172"/>
      <c r="Y28" s="172"/>
    </row>
    <row r="29" spans="1:25" ht="42" customHeight="1" x14ac:dyDescent="0.2">
      <c r="A29" s="174">
        <v>4</v>
      </c>
      <c r="B29" s="177" t="s">
        <v>116</v>
      </c>
      <c r="C29" s="177" t="s">
        <v>128</v>
      </c>
      <c r="D29" s="177" t="s">
        <v>118</v>
      </c>
      <c r="E29" s="177" t="s">
        <v>126</v>
      </c>
      <c r="F29" s="177" t="s">
        <v>119</v>
      </c>
      <c r="G29" s="81">
        <v>1000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>
        <f>SUM(H29:S29)</f>
        <v>0</v>
      </c>
      <c r="U29" s="167" t="str">
        <f>+U24</f>
        <v>Porcentaje de obra construida.</v>
      </c>
      <c r="V29" s="170" t="s">
        <v>120</v>
      </c>
      <c r="W29" s="170" t="s">
        <v>121</v>
      </c>
      <c r="X29" s="170">
        <v>1.3</v>
      </c>
      <c r="Y29" s="170" t="s">
        <v>122</v>
      </c>
    </row>
    <row r="30" spans="1:25" ht="42" customHeight="1" x14ac:dyDescent="0.2">
      <c r="A30" s="175"/>
      <c r="B30" s="178"/>
      <c r="C30" s="178"/>
      <c r="D30" s="178"/>
      <c r="E30" s="178"/>
      <c r="F30" s="178"/>
      <c r="G30" s="81">
        <v>2000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>
        <f t="shared" ref="T30:T33" si="6">SUM(H30:S30)</f>
        <v>0</v>
      </c>
      <c r="U30" s="168"/>
      <c r="V30" s="171"/>
      <c r="W30" s="171"/>
      <c r="X30" s="171"/>
      <c r="Y30" s="171"/>
    </row>
    <row r="31" spans="1:25" ht="42" customHeight="1" x14ac:dyDescent="0.2">
      <c r="A31" s="175"/>
      <c r="B31" s="178"/>
      <c r="C31" s="178"/>
      <c r="D31" s="178"/>
      <c r="E31" s="178"/>
      <c r="F31" s="178"/>
      <c r="G31" s="81">
        <v>3000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>
        <f t="shared" si="6"/>
        <v>0</v>
      </c>
      <c r="U31" s="168"/>
      <c r="V31" s="171"/>
      <c r="W31" s="171"/>
      <c r="X31" s="171"/>
      <c r="Y31" s="171"/>
    </row>
    <row r="32" spans="1:25" ht="42" customHeight="1" x14ac:dyDescent="0.2">
      <c r="A32" s="175"/>
      <c r="B32" s="178"/>
      <c r="C32" s="178"/>
      <c r="D32" s="178"/>
      <c r="E32" s="178"/>
      <c r="F32" s="178"/>
      <c r="G32" s="81">
        <v>5000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>
        <f t="shared" si="6"/>
        <v>0</v>
      </c>
      <c r="U32" s="168"/>
      <c r="V32" s="171"/>
      <c r="W32" s="171"/>
      <c r="X32" s="171"/>
      <c r="Y32" s="171"/>
    </row>
    <row r="33" spans="1:25" ht="42" customHeight="1" x14ac:dyDescent="0.2">
      <c r="A33" s="176"/>
      <c r="B33" s="179"/>
      <c r="C33" s="179"/>
      <c r="D33" s="179"/>
      <c r="E33" s="179"/>
      <c r="F33" s="179"/>
      <c r="G33" s="81">
        <v>6000</v>
      </c>
      <c r="H33" s="83">
        <f>2249999.82/10</f>
        <v>224999.98199999999</v>
      </c>
      <c r="I33" s="83">
        <f t="shared" ref="I33:Q33" si="7">2249999.82/10</f>
        <v>224999.98199999999</v>
      </c>
      <c r="J33" s="83">
        <f t="shared" si="7"/>
        <v>224999.98199999999</v>
      </c>
      <c r="K33" s="83">
        <f t="shared" si="7"/>
        <v>224999.98199999999</v>
      </c>
      <c r="L33" s="83">
        <f t="shared" si="7"/>
        <v>224999.98199999999</v>
      </c>
      <c r="M33" s="83">
        <f t="shared" si="7"/>
        <v>224999.98199999999</v>
      </c>
      <c r="N33" s="83">
        <f t="shared" si="7"/>
        <v>224999.98199999999</v>
      </c>
      <c r="O33" s="83">
        <f t="shared" si="7"/>
        <v>224999.98199999999</v>
      </c>
      <c r="P33" s="83">
        <f t="shared" si="7"/>
        <v>224999.98199999999</v>
      </c>
      <c r="Q33" s="83">
        <f t="shared" si="7"/>
        <v>224999.98199999999</v>
      </c>
      <c r="R33" s="83">
        <v>0</v>
      </c>
      <c r="S33" s="83">
        <v>0</v>
      </c>
      <c r="T33" s="84">
        <f t="shared" si="6"/>
        <v>2249999.8200000003</v>
      </c>
      <c r="U33" s="169"/>
      <c r="V33" s="172"/>
      <c r="W33" s="172"/>
      <c r="X33" s="172"/>
      <c r="Y33" s="172"/>
    </row>
    <row r="34" spans="1:25" ht="42" customHeight="1" x14ac:dyDescent="0.25">
      <c r="S34" s="163"/>
      <c r="T34" s="163"/>
      <c r="U34" s="73"/>
    </row>
    <row r="35" spans="1:25" x14ac:dyDescent="0.2">
      <c r="A35" s="164" t="s">
        <v>93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</row>
    <row r="36" spans="1:25" x14ac:dyDescent="0.2">
      <c r="A36" s="86"/>
      <c r="B36" s="86"/>
      <c r="C36" s="86"/>
      <c r="D36" s="98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1:25" x14ac:dyDescent="0.2">
      <c r="A37" s="86"/>
      <c r="B37" s="86"/>
      <c r="C37" s="86"/>
      <c r="D37" s="9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1:25" x14ac:dyDescent="0.2">
      <c r="A38" s="86"/>
      <c r="B38" s="86"/>
      <c r="C38" s="86"/>
      <c r="D38" s="98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25" x14ac:dyDescent="0.2">
      <c r="A39" s="86"/>
      <c r="B39" s="86"/>
      <c r="C39" s="86"/>
      <c r="D39" s="9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1:25" x14ac:dyDescent="0.2">
      <c r="A40" s="86"/>
      <c r="B40" s="86"/>
      <c r="C40" s="86"/>
      <c r="D40" s="98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54" spans="1:26" x14ac:dyDescent="0.2">
      <c r="X54" s="165" t="s">
        <v>143</v>
      </c>
      <c r="Y54" s="166"/>
      <c r="Z54" s="166"/>
    </row>
    <row r="64" spans="1:26" ht="30" customHeight="1" x14ac:dyDescent="0.35">
      <c r="A64" s="191" t="s">
        <v>77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</row>
    <row r="65" spans="1:25" ht="30" customHeight="1" x14ac:dyDescent="0.35">
      <c r="A65" s="192" t="str">
        <f>+A2</f>
        <v>PROGRAMA OPERATIVO ANUAL 2019  INICIAL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</row>
    <row r="66" spans="1:25" ht="30" customHeight="1" x14ac:dyDescent="0.2">
      <c r="A66" s="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25" ht="20.100000000000001" customHeight="1" x14ac:dyDescent="0.25">
      <c r="A67" s="74" t="s">
        <v>96</v>
      </c>
      <c r="B67" s="87" t="s">
        <v>94</v>
      </c>
      <c r="C67" s="193" t="s">
        <v>95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:25" ht="20.100000000000001" customHeight="1" x14ac:dyDescent="0.25">
      <c r="A68" s="76" t="s">
        <v>97</v>
      </c>
      <c r="B68" s="77" t="s">
        <v>82</v>
      </c>
      <c r="C68" s="193" t="s">
        <v>84</v>
      </c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:25" ht="20.100000000000001" customHeight="1" x14ac:dyDescent="0.25">
      <c r="A69" s="76" t="s">
        <v>96</v>
      </c>
      <c r="B69" s="77" t="s">
        <v>83</v>
      </c>
      <c r="C69" s="193" t="s">
        <v>85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:25" ht="20.100000000000001" customHeight="1" x14ac:dyDescent="0.25">
      <c r="A70" s="78"/>
      <c r="B70" s="79" t="s">
        <v>1</v>
      </c>
      <c r="C70" s="180" t="s">
        <v>78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</row>
    <row r="71" spans="1:25" ht="20.100000000000001" customHeight="1" x14ac:dyDescent="0.25">
      <c r="A71" s="78"/>
      <c r="B71" s="79" t="s">
        <v>86</v>
      </c>
      <c r="C71" s="180" t="s">
        <v>87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</row>
    <row r="72" spans="1:25" s="91" customFormat="1" ht="39" customHeight="1" x14ac:dyDescent="0.2">
      <c r="A72" s="89"/>
      <c r="B72" s="90" t="s">
        <v>113</v>
      </c>
      <c r="C72" s="181" t="str">
        <f>+C9</f>
        <v>251-FA01-UAO              261-IE02-UAO      252-FF01-UAO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</row>
    <row r="73" spans="1:25" ht="12.75" customHeight="1" x14ac:dyDescent="0.2">
      <c r="A73" s="174" t="s">
        <v>2</v>
      </c>
      <c r="B73" s="182" t="s">
        <v>79</v>
      </c>
      <c r="C73" s="174" t="s">
        <v>80</v>
      </c>
      <c r="D73" s="174" t="s">
        <v>81</v>
      </c>
      <c r="E73" s="182" t="s">
        <v>88</v>
      </c>
      <c r="F73" s="182" t="s">
        <v>114</v>
      </c>
      <c r="G73" s="185" t="s">
        <v>89</v>
      </c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  <c r="T73" s="88"/>
      <c r="U73" s="182" t="s">
        <v>115</v>
      </c>
      <c r="V73" s="182" t="s">
        <v>91</v>
      </c>
      <c r="W73" s="182" t="s">
        <v>92</v>
      </c>
      <c r="X73" s="182" t="s">
        <v>98</v>
      </c>
      <c r="Y73" s="182" t="s">
        <v>99</v>
      </c>
    </row>
    <row r="74" spans="1:25" x14ac:dyDescent="0.2">
      <c r="A74" s="175"/>
      <c r="B74" s="183"/>
      <c r="C74" s="175"/>
      <c r="D74" s="175"/>
      <c r="E74" s="183"/>
      <c r="F74" s="183"/>
      <c r="G74" s="188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90"/>
      <c r="T74" s="72"/>
      <c r="U74" s="183"/>
      <c r="V74" s="183"/>
      <c r="W74" s="183"/>
      <c r="X74" s="183"/>
      <c r="Y74" s="183"/>
    </row>
    <row r="75" spans="1:25" x14ac:dyDescent="0.2">
      <c r="A75" s="175"/>
      <c r="B75" s="183"/>
      <c r="C75" s="175"/>
      <c r="D75" s="175"/>
      <c r="E75" s="183"/>
      <c r="F75" s="183"/>
      <c r="G75" s="182" t="s">
        <v>112</v>
      </c>
      <c r="H75" s="173" t="s">
        <v>100</v>
      </c>
      <c r="I75" s="173" t="s">
        <v>101</v>
      </c>
      <c r="J75" s="173" t="s">
        <v>102</v>
      </c>
      <c r="K75" s="173" t="s">
        <v>103</v>
      </c>
      <c r="L75" s="173" t="s">
        <v>104</v>
      </c>
      <c r="M75" s="173" t="s">
        <v>105</v>
      </c>
      <c r="N75" s="173" t="s">
        <v>106</v>
      </c>
      <c r="O75" s="173" t="s">
        <v>107</v>
      </c>
      <c r="P75" s="173" t="s">
        <v>108</v>
      </c>
      <c r="Q75" s="173" t="s">
        <v>109</v>
      </c>
      <c r="R75" s="173" t="s">
        <v>110</v>
      </c>
      <c r="S75" s="173" t="s">
        <v>111</v>
      </c>
      <c r="T75" s="173" t="s">
        <v>90</v>
      </c>
      <c r="U75" s="183"/>
      <c r="V75" s="183"/>
      <c r="W75" s="184"/>
      <c r="X75" s="184"/>
      <c r="Y75" s="184"/>
    </row>
    <row r="76" spans="1:25" x14ac:dyDescent="0.2">
      <c r="A76" s="176"/>
      <c r="B76" s="184"/>
      <c r="C76" s="176"/>
      <c r="D76" s="176"/>
      <c r="E76" s="184"/>
      <c r="F76" s="184"/>
      <c r="G76" s="184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84"/>
      <c r="V76" s="184"/>
      <c r="W76" s="81">
        <v>1</v>
      </c>
      <c r="X76" s="82">
        <v>3</v>
      </c>
      <c r="Y76" s="82">
        <v>1</v>
      </c>
    </row>
    <row r="77" spans="1:25" ht="42" customHeight="1" x14ac:dyDescent="0.2">
      <c r="A77" s="174">
        <v>5</v>
      </c>
      <c r="B77" s="170" t="s">
        <v>116</v>
      </c>
      <c r="C77" s="177" t="s">
        <v>129</v>
      </c>
      <c r="D77" s="177" t="s">
        <v>118</v>
      </c>
      <c r="E77" s="177" t="s">
        <v>127</v>
      </c>
      <c r="F77" s="177" t="s">
        <v>119</v>
      </c>
      <c r="G77" s="81">
        <v>1000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4">
        <f>SUM(H77:S77)</f>
        <v>0</v>
      </c>
      <c r="U77" s="167" t="s">
        <v>132</v>
      </c>
      <c r="V77" s="170" t="s">
        <v>120</v>
      </c>
      <c r="W77" s="170" t="s">
        <v>121</v>
      </c>
      <c r="X77" s="170">
        <v>1.3</v>
      </c>
      <c r="Y77" s="170" t="s">
        <v>122</v>
      </c>
    </row>
    <row r="78" spans="1:25" ht="42" customHeight="1" x14ac:dyDescent="0.2">
      <c r="A78" s="175"/>
      <c r="B78" s="171"/>
      <c r="C78" s="178"/>
      <c r="D78" s="178"/>
      <c r="E78" s="178"/>
      <c r="F78" s="178"/>
      <c r="G78" s="81">
        <v>2000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4">
        <f t="shared" ref="T78:T80" si="8">SUM(H78:S78)</f>
        <v>0</v>
      </c>
      <c r="U78" s="168"/>
      <c r="V78" s="171"/>
      <c r="W78" s="171"/>
      <c r="X78" s="171"/>
      <c r="Y78" s="171"/>
    </row>
    <row r="79" spans="1:25" ht="42" customHeight="1" x14ac:dyDescent="0.2">
      <c r="A79" s="175"/>
      <c r="B79" s="171"/>
      <c r="C79" s="178"/>
      <c r="D79" s="178"/>
      <c r="E79" s="178"/>
      <c r="F79" s="178"/>
      <c r="G79" s="81">
        <v>3000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4">
        <f t="shared" si="8"/>
        <v>0</v>
      </c>
      <c r="U79" s="168"/>
      <c r="V79" s="171"/>
      <c r="W79" s="171"/>
      <c r="X79" s="171"/>
      <c r="Y79" s="171"/>
    </row>
    <row r="80" spans="1:25" ht="42" customHeight="1" x14ac:dyDescent="0.2">
      <c r="A80" s="175"/>
      <c r="B80" s="171"/>
      <c r="C80" s="178"/>
      <c r="D80" s="178"/>
      <c r="E80" s="178"/>
      <c r="F80" s="178"/>
      <c r="G80" s="81">
        <v>5000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4">
        <f t="shared" si="8"/>
        <v>0</v>
      </c>
      <c r="U80" s="168"/>
      <c r="V80" s="171"/>
      <c r="W80" s="171"/>
      <c r="X80" s="171"/>
      <c r="Y80" s="171"/>
    </row>
    <row r="81" spans="1:25" ht="42" customHeight="1" x14ac:dyDescent="0.2">
      <c r="A81" s="176"/>
      <c r="B81" s="172"/>
      <c r="C81" s="179"/>
      <c r="D81" s="179"/>
      <c r="E81" s="179"/>
      <c r="F81" s="179"/>
      <c r="G81" s="81">
        <v>6000</v>
      </c>
      <c r="H81" s="83">
        <f t="shared" ref="H81:Q81" si="9">3500000/10</f>
        <v>350000</v>
      </c>
      <c r="I81" s="83">
        <f t="shared" si="9"/>
        <v>350000</v>
      </c>
      <c r="J81" s="83">
        <f t="shared" si="9"/>
        <v>350000</v>
      </c>
      <c r="K81" s="83">
        <f t="shared" si="9"/>
        <v>350000</v>
      </c>
      <c r="L81" s="83">
        <f t="shared" si="9"/>
        <v>350000</v>
      </c>
      <c r="M81" s="83">
        <f t="shared" si="9"/>
        <v>350000</v>
      </c>
      <c r="N81" s="83">
        <f t="shared" si="9"/>
        <v>350000</v>
      </c>
      <c r="O81" s="83">
        <f t="shared" si="9"/>
        <v>350000</v>
      </c>
      <c r="P81" s="83">
        <f t="shared" si="9"/>
        <v>350000</v>
      </c>
      <c r="Q81" s="83">
        <f t="shared" si="9"/>
        <v>350000</v>
      </c>
      <c r="R81" s="83">
        <v>0</v>
      </c>
      <c r="S81" s="92">
        <v>0</v>
      </c>
      <c r="T81" s="93">
        <f t="shared" ref="T81" si="10">SUM(H81:S81)</f>
        <v>3500000</v>
      </c>
      <c r="U81" s="169"/>
      <c r="V81" s="172"/>
      <c r="W81" s="172"/>
      <c r="X81" s="172"/>
      <c r="Y81" s="172"/>
    </row>
    <row r="82" spans="1:25" ht="42" customHeight="1" x14ac:dyDescent="0.2">
      <c r="A82" s="174">
        <v>6</v>
      </c>
      <c r="B82" s="177" t="s">
        <v>116</v>
      </c>
      <c r="C82" s="177" t="s">
        <v>130</v>
      </c>
      <c r="D82" s="177" t="s">
        <v>118</v>
      </c>
      <c r="E82" s="177" t="s">
        <v>125</v>
      </c>
      <c r="F82" s="177" t="s">
        <v>119</v>
      </c>
      <c r="G82" s="81">
        <v>1000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4">
        <f>SUM(H82:S82)</f>
        <v>0</v>
      </c>
      <c r="U82" s="167" t="str">
        <f>+U77</f>
        <v>Porcentaje de obra construida.</v>
      </c>
      <c r="V82" s="170" t="s">
        <v>120</v>
      </c>
      <c r="W82" s="170" t="s">
        <v>121</v>
      </c>
      <c r="X82" s="170">
        <v>1.3</v>
      </c>
      <c r="Y82" s="170" t="s">
        <v>122</v>
      </c>
    </row>
    <row r="83" spans="1:25" ht="42" customHeight="1" x14ac:dyDescent="0.2">
      <c r="A83" s="175"/>
      <c r="B83" s="178"/>
      <c r="C83" s="178"/>
      <c r="D83" s="178"/>
      <c r="E83" s="178"/>
      <c r="F83" s="178"/>
      <c r="G83" s="81">
        <v>2000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>
        <f t="shared" ref="T83:T86" si="11">SUM(H83:S83)</f>
        <v>0</v>
      </c>
      <c r="U83" s="168"/>
      <c r="V83" s="171"/>
      <c r="W83" s="171"/>
      <c r="X83" s="171"/>
      <c r="Y83" s="171"/>
    </row>
    <row r="84" spans="1:25" ht="42" customHeight="1" x14ac:dyDescent="0.2">
      <c r="A84" s="175"/>
      <c r="B84" s="178"/>
      <c r="C84" s="178"/>
      <c r="D84" s="178"/>
      <c r="E84" s="178"/>
      <c r="F84" s="178"/>
      <c r="G84" s="81">
        <v>3000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>
        <f t="shared" si="11"/>
        <v>0</v>
      </c>
      <c r="U84" s="168"/>
      <c r="V84" s="171"/>
      <c r="W84" s="171"/>
      <c r="X84" s="171"/>
      <c r="Y84" s="171"/>
    </row>
    <row r="85" spans="1:25" ht="42" customHeight="1" x14ac:dyDescent="0.2">
      <c r="A85" s="175"/>
      <c r="B85" s="178"/>
      <c r="C85" s="178"/>
      <c r="D85" s="178"/>
      <c r="E85" s="178"/>
      <c r="F85" s="178"/>
      <c r="G85" s="81">
        <v>5000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4">
        <f t="shared" si="11"/>
        <v>0</v>
      </c>
      <c r="U85" s="168"/>
      <c r="V85" s="171"/>
      <c r="W85" s="171"/>
      <c r="X85" s="171"/>
      <c r="Y85" s="171"/>
    </row>
    <row r="86" spans="1:25" ht="42" customHeight="1" x14ac:dyDescent="0.2">
      <c r="A86" s="176"/>
      <c r="B86" s="179"/>
      <c r="C86" s="179"/>
      <c r="D86" s="179"/>
      <c r="E86" s="179"/>
      <c r="F86" s="179"/>
      <c r="G86" s="81">
        <v>6000</v>
      </c>
      <c r="H86" s="83">
        <f>1900000/10</f>
        <v>190000</v>
      </c>
      <c r="I86" s="83">
        <f t="shared" ref="I86:Q86" si="12">1900000/10</f>
        <v>190000</v>
      </c>
      <c r="J86" s="83">
        <f t="shared" si="12"/>
        <v>190000</v>
      </c>
      <c r="K86" s="83">
        <f t="shared" si="12"/>
        <v>190000</v>
      </c>
      <c r="L86" s="83">
        <f t="shared" si="12"/>
        <v>190000</v>
      </c>
      <c r="M86" s="83">
        <f t="shared" si="12"/>
        <v>190000</v>
      </c>
      <c r="N86" s="83">
        <f t="shared" si="12"/>
        <v>190000</v>
      </c>
      <c r="O86" s="83">
        <f t="shared" si="12"/>
        <v>190000</v>
      </c>
      <c r="P86" s="83">
        <f t="shared" si="12"/>
        <v>190000</v>
      </c>
      <c r="Q86" s="83">
        <f t="shared" si="12"/>
        <v>190000</v>
      </c>
      <c r="R86" s="83">
        <v>0</v>
      </c>
      <c r="S86" s="83">
        <v>0</v>
      </c>
      <c r="T86" s="84">
        <f t="shared" si="11"/>
        <v>1900000</v>
      </c>
      <c r="U86" s="169"/>
      <c r="V86" s="172"/>
      <c r="W86" s="172"/>
      <c r="X86" s="172"/>
      <c r="Y86" s="172"/>
    </row>
    <row r="87" spans="1:25" ht="42" customHeight="1" x14ac:dyDescent="0.2">
      <c r="A87" s="174">
        <v>7</v>
      </c>
      <c r="B87" s="177" t="s">
        <v>116</v>
      </c>
      <c r="C87" s="177" t="s">
        <v>131</v>
      </c>
      <c r="D87" s="177" t="s">
        <v>118</v>
      </c>
      <c r="E87" s="177" t="s">
        <v>126</v>
      </c>
      <c r="F87" s="177" t="s">
        <v>119</v>
      </c>
      <c r="G87" s="81">
        <v>1000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4">
        <f>SUM(H87:S87)</f>
        <v>0</v>
      </c>
      <c r="U87" s="167" t="str">
        <f>+U82</f>
        <v>Porcentaje de obra construida.</v>
      </c>
      <c r="V87" s="170" t="s">
        <v>120</v>
      </c>
      <c r="W87" s="170" t="s">
        <v>121</v>
      </c>
      <c r="X87" s="170">
        <v>1.3</v>
      </c>
      <c r="Y87" s="170" t="s">
        <v>122</v>
      </c>
    </row>
    <row r="88" spans="1:25" ht="42" customHeight="1" x14ac:dyDescent="0.2">
      <c r="A88" s="175"/>
      <c r="B88" s="178"/>
      <c r="C88" s="178"/>
      <c r="D88" s="178"/>
      <c r="E88" s="178"/>
      <c r="F88" s="178"/>
      <c r="G88" s="81">
        <v>2000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4">
        <f t="shared" ref="T88:T91" si="13">SUM(H88:S88)</f>
        <v>0</v>
      </c>
      <c r="U88" s="168"/>
      <c r="V88" s="171"/>
      <c r="W88" s="171"/>
      <c r="X88" s="171"/>
      <c r="Y88" s="171"/>
    </row>
    <row r="89" spans="1:25" ht="42" customHeight="1" x14ac:dyDescent="0.2">
      <c r="A89" s="175"/>
      <c r="B89" s="178"/>
      <c r="C89" s="178"/>
      <c r="D89" s="178"/>
      <c r="E89" s="178"/>
      <c r="F89" s="178"/>
      <c r="G89" s="81">
        <v>3000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4">
        <f t="shared" si="13"/>
        <v>0</v>
      </c>
      <c r="U89" s="168"/>
      <c r="V89" s="171"/>
      <c r="W89" s="171"/>
      <c r="X89" s="171"/>
      <c r="Y89" s="171"/>
    </row>
    <row r="90" spans="1:25" ht="42" customHeight="1" x14ac:dyDescent="0.2">
      <c r="A90" s="175"/>
      <c r="B90" s="178"/>
      <c r="C90" s="178"/>
      <c r="D90" s="178"/>
      <c r="E90" s="178"/>
      <c r="F90" s="178"/>
      <c r="G90" s="81">
        <v>5000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4">
        <f t="shared" si="13"/>
        <v>0</v>
      </c>
      <c r="U90" s="168"/>
      <c r="V90" s="171"/>
      <c r="W90" s="171"/>
      <c r="X90" s="171"/>
      <c r="Y90" s="171"/>
    </row>
    <row r="91" spans="1:25" ht="42" customHeight="1" x14ac:dyDescent="0.2">
      <c r="A91" s="176"/>
      <c r="B91" s="179"/>
      <c r="C91" s="179"/>
      <c r="D91" s="179"/>
      <c r="E91" s="179"/>
      <c r="F91" s="179"/>
      <c r="G91" s="81">
        <v>6000</v>
      </c>
      <c r="H91" s="83">
        <f>1800000/10</f>
        <v>180000</v>
      </c>
      <c r="I91" s="83">
        <f t="shared" ref="I91:Q91" si="14">1800000/10</f>
        <v>180000</v>
      </c>
      <c r="J91" s="83">
        <f t="shared" si="14"/>
        <v>180000</v>
      </c>
      <c r="K91" s="83">
        <f t="shared" si="14"/>
        <v>180000</v>
      </c>
      <c r="L91" s="83">
        <f t="shared" si="14"/>
        <v>180000</v>
      </c>
      <c r="M91" s="83">
        <f t="shared" si="14"/>
        <v>180000</v>
      </c>
      <c r="N91" s="83">
        <f t="shared" si="14"/>
        <v>180000</v>
      </c>
      <c r="O91" s="83">
        <f t="shared" si="14"/>
        <v>180000</v>
      </c>
      <c r="P91" s="83">
        <f t="shared" si="14"/>
        <v>180000</v>
      </c>
      <c r="Q91" s="83">
        <f t="shared" si="14"/>
        <v>180000</v>
      </c>
      <c r="R91" s="83">
        <v>0</v>
      </c>
      <c r="S91" s="83">
        <v>0</v>
      </c>
      <c r="T91" s="84">
        <f t="shared" si="13"/>
        <v>1800000</v>
      </c>
      <c r="U91" s="169"/>
      <c r="V91" s="172"/>
      <c r="W91" s="172"/>
      <c r="X91" s="172"/>
      <c r="Y91" s="172"/>
    </row>
    <row r="92" spans="1:25" ht="42" customHeight="1" x14ac:dyDescent="0.25">
      <c r="S92" s="163"/>
      <c r="T92" s="163"/>
      <c r="U92" s="94"/>
    </row>
    <row r="93" spans="1:25" ht="18" x14ac:dyDescent="0.25">
      <c r="S93" s="85"/>
      <c r="T93" s="85"/>
      <c r="U93" s="73"/>
    </row>
    <row r="94" spans="1:25" ht="18" x14ac:dyDescent="0.25">
      <c r="S94" s="85"/>
      <c r="T94" s="85"/>
      <c r="U94" s="73"/>
    </row>
    <row r="95" spans="1:25" ht="18" x14ac:dyDescent="0.2">
      <c r="S95" s="163"/>
      <c r="T95" s="163"/>
      <c r="U95" s="163"/>
    </row>
    <row r="96" spans="1:25" x14ac:dyDescent="0.2">
      <c r="A96" s="164" t="s">
        <v>93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131" spans="1:25" x14ac:dyDescent="0.2">
      <c r="W131" s="165" t="s">
        <v>144</v>
      </c>
      <c r="X131" s="166"/>
      <c r="Y131" s="166"/>
    </row>
    <row r="139" spans="1:25" ht="30" customHeight="1" x14ac:dyDescent="0.35">
      <c r="A139" s="191" t="s">
        <v>77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</row>
    <row r="140" spans="1:25" ht="30" customHeight="1" x14ac:dyDescent="0.35">
      <c r="A140" s="192" t="str">
        <f>+A65</f>
        <v>PROGRAMA OPERATIVO ANUAL 2019  INICIAL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</row>
    <row r="141" spans="1:25" ht="30" customHeight="1" x14ac:dyDescent="0.2">
      <c r="A141" s="4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 spans="1:25" ht="20.100000000000001" customHeight="1" x14ac:dyDescent="0.25">
      <c r="A142" s="74" t="s">
        <v>96</v>
      </c>
      <c r="B142" s="97" t="s">
        <v>94</v>
      </c>
      <c r="C142" s="193" t="s">
        <v>95</v>
      </c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  <row r="143" spans="1:25" ht="20.100000000000001" customHeight="1" x14ac:dyDescent="0.25">
      <c r="A143" s="76" t="s">
        <v>97</v>
      </c>
      <c r="B143" s="77" t="s">
        <v>82</v>
      </c>
      <c r="C143" s="193" t="s">
        <v>84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</row>
    <row r="144" spans="1:25" ht="20.100000000000001" customHeight="1" x14ac:dyDescent="0.25">
      <c r="A144" s="76" t="s">
        <v>96</v>
      </c>
      <c r="B144" s="77" t="s">
        <v>83</v>
      </c>
      <c r="C144" s="193" t="s">
        <v>85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</row>
    <row r="145" spans="1:25" ht="20.100000000000001" customHeight="1" x14ac:dyDescent="0.25">
      <c r="A145" s="78"/>
      <c r="B145" s="79" t="s">
        <v>1</v>
      </c>
      <c r="C145" s="180" t="s">
        <v>78</v>
      </c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</row>
    <row r="146" spans="1:25" ht="20.100000000000001" customHeight="1" x14ac:dyDescent="0.25">
      <c r="A146" s="78"/>
      <c r="B146" s="79" t="s">
        <v>86</v>
      </c>
      <c r="C146" s="180" t="s">
        <v>87</v>
      </c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</row>
    <row r="147" spans="1:25" s="91" customFormat="1" ht="39" customHeight="1" x14ac:dyDescent="0.2">
      <c r="A147" s="89"/>
      <c r="B147" s="90" t="s">
        <v>113</v>
      </c>
      <c r="C147" s="181" t="str">
        <f>+C72</f>
        <v>251-FA01-UAO              261-IE02-UAO      252-FF01-UAO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</row>
    <row r="148" spans="1:25" ht="12.75" customHeight="1" x14ac:dyDescent="0.2">
      <c r="A148" s="174" t="s">
        <v>2</v>
      </c>
      <c r="B148" s="182" t="s">
        <v>79</v>
      </c>
      <c r="C148" s="174" t="s">
        <v>80</v>
      </c>
      <c r="D148" s="174" t="s">
        <v>81</v>
      </c>
      <c r="E148" s="182" t="s">
        <v>88</v>
      </c>
      <c r="F148" s="182" t="s">
        <v>114</v>
      </c>
      <c r="G148" s="185" t="s">
        <v>89</v>
      </c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7"/>
      <c r="T148" s="96"/>
      <c r="U148" s="182" t="s">
        <v>115</v>
      </c>
      <c r="V148" s="182" t="s">
        <v>91</v>
      </c>
      <c r="W148" s="182" t="s">
        <v>92</v>
      </c>
      <c r="X148" s="182" t="s">
        <v>98</v>
      </c>
      <c r="Y148" s="182" t="s">
        <v>99</v>
      </c>
    </row>
    <row r="149" spans="1:25" x14ac:dyDescent="0.2">
      <c r="A149" s="175"/>
      <c r="B149" s="183"/>
      <c r="C149" s="175"/>
      <c r="D149" s="175"/>
      <c r="E149" s="183"/>
      <c r="F149" s="183"/>
      <c r="G149" s="188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90"/>
      <c r="T149" s="72"/>
      <c r="U149" s="183"/>
      <c r="V149" s="183"/>
      <c r="W149" s="183"/>
      <c r="X149" s="183"/>
      <c r="Y149" s="183"/>
    </row>
    <row r="150" spans="1:25" x14ac:dyDescent="0.2">
      <c r="A150" s="175"/>
      <c r="B150" s="183"/>
      <c r="C150" s="175"/>
      <c r="D150" s="175"/>
      <c r="E150" s="183"/>
      <c r="F150" s="183"/>
      <c r="G150" s="182" t="s">
        <v>112</v>
      </c>
      <c r="H150" s="173" t="s">
        <v>100</v>
      </c>
      <c r="I150" s="173" t="s">
        <v>101</v>
      </c>
      <c r="J150" s="173" t="s">
        <v>102</v>
      </c>
      <c r="K150" s="173" t="s">
        <v>103</v>
      </c>
      <c r="L150" s="173" t="s">
        <v>104</v>
      </c>
      <c r="M150" s="173" t="s">
        <v>105</v>
      </c>
      <c r="N150" s="173" t="s">
        <v>106</v>
      </c>
      <c r="O150" s="173" t="s">
        <v>107</v>
      </c>
      <c r="P150" s="173" t="s">
        <v>108</v>
      </c>
      <c r="Q150" s="173" t="s">
        <v>109</v>
      </c>
      <c r="R150" s="173" t="s">
        <v>110</v>
      </c>
      <c r="S150" s="173" t="s">
        <v>111</v>
      </c>
      <c r="T150" s="173" t="s">
        <v>90</v>
      </c>
      <c r="U150" s="183"/>
      <c r="V150" s="183"/>
      <c r="W150" s="184"/>
      <c r="X150" s="184"/>
      <c r="Y150" s="184"/>
    </row>
    <row r="151" spans="1:25" x14ac:dyDescent="0.2">
      <c r="A151" s="176"/>
      <c r="B151" s="184"/>
      <c r="C151" s="176"/>
      <c r="D151" s="176"/>
      <c r="E151" s="184"/>
      <c r="F151" s="184"/>
      <c r="G151" s="184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84"/>
      <c r="V151" s="184"/>
      <c r="W151" s="81">
        <v>1</v>
      </c>
      <c r="X151" s="82">
        <v>3</v>
      </c>
      <c r="Y151" s="82">
        <v>1</v>
      </c>
    </row>
    <row r="152" spans="1:25" ht="42" customHeight="1" x14ac:dyDescent="0.2">
      <c r="A152" s="174">
        <v>8</v>
      </c>
      <c r="B152" s="170" t="s">
        <v>116</v>
      </c>
      <c r="C152" s="177" t="s">
        <v>134</v>
      </c>
      <c r="D152" s="177" t="s">
        <v>118</v>
      </c>
      <c r="E152" s="177" t="s">
        <v>127</v>
      </c>
      <c r="F152" s="177" t="s">
        <v>119</v>
      </c>
      <c r="G152" s="81">
        <v>1000</v>
      </c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4">
        <f>SUM(H152:S152)</f>
        <v>0</v>
      </c>
      <c r="U152" s="167" t="s">
        <v>132</v>
      </c>
      <c r="V152" s="170" t="s">
        <v>120</v>
      </c>
      <c r="W152" s="170" t="s">
        <v>121</v>
      </c>
      <c r="X152" s="170">
        <v>1.3</v>
      </c>
      <c r="Y152" s="170" t="s">
        <v>122</v>
      </c>
    </row>
    <row r="153" spans="1:25" ht="42" customHeight="1" x14ac:dyDescent="0.2">
      <c r="A153" s="175"/>
      <c r="B153" s="171"/>
      <c r="C153" s="178"/>
      <c r="D153" s="178"/>
      <c r="E153" s="178"/>
      <c r="F153" s="178"/>
      <c r="G153" s="81">
        <v>2000</v>
      </c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ref="T153:T155" si="15">SUM(H153:S153)</f>
        <v>0</v>
      </c>
      <c r="U153" s="168"/>
      <c r="V153" s="171"/>
      <c r="W153" s="171"/>
      <c r="X153" s="171"/>
      <c r="Y153" s="171"/>
    </row>
    <row r="154" spans="1:25" ht="42" customHeight="1" x14ac:dyDescent="0.2">
      <c r="A154" s="175"/>
      <c r="B154" s="171"/>
      <c r="C154" s="178"/>
      <c r="D154" s="178"/>
      <c r="E154" s="178"/>
      <c r="F154" s="178"/>
      <c r="G154" s="81">
        <v>3000</v>
      </c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4">
        <f t="shared" si="15"/>
        <v>0</v>
      </c>
      <c r="U154" s="168"/>
      <c r="V154" s="171"/>
      <c r="W154" s="171"/>
      <c r="X154" s="171"/>
      <c r="Y154" s="171"/>
    </row>
    <row r="155" spans="1:25" ht="42" customHeight="1" x14ac:dyDescent="0.2">
      <c r="A155" s="175"/>
      <c r="B155" s="171"/>
      <c r="C155" s="178"/>
      <c r="D155" s="178"/>
      <c r="E155" s="178"/>
      <c r="F155" s="178"/>
      <c r="G155" s="81">
        <v>5000</v>
      </c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4">
        <f t="shared" si="15"/>
        <v>0</v>
      </c>
      <c r="U155" s="168"/>
      <c r="V155" s="171"/>
      <c r="W155" s="171"/>
      <c r="X155" s="171"/>
      <c r="Y155" s="171"/>
    </row>
    <row r="156" spans="1:25" ht="42" customHeight="1" x14ac:dyDescent="0.2">
      <c r="A156" s="176"/>
      <c r="B156" s="172"/>
      <c r="C156" s="179"/>
      <c r="D156" s="179"/>
      <c r="E156" s="179"/>
      <c r="F156" s="179"/>
      <c r="G156" s="81">
        <v>6000</v>
      </c>
      <c r="H156" s="83">
        <v>0</v>
      </c>
      <c r="I156" s="83">
        <v>909000</v>
      </c>
      <c r="J156" s="83">
        <v>909000</v>
      </c>
      <c r="K156" s="83">
        <v>909000</v>
      </c>
      <c r="L156" s="83">
        <v>909000</v>
      </c>
      <c r="M156" s="83">
        <v>909000</v>
      </c>
      <c r="N156" s="83">
        <v>909000</v>
      </c>
      <c r="O156" s="83">
        <v>909000</v>
      </c>
      <c r="P156" s="83">
        <v>909000</v>
      </c>
      <c r="Q156" s="83">
        <v>909000</v>
      </c>
      <c r="R156" s="83">
        <v>909000</v>
      </c>
      <c r="S156" s="83">
        <v>0</v>
      </c>
      <c r="T156" s="84">
        <f>+Q156+P156+O156+N156+M156+L156+K156+J156+I156+H156+R156+S156</f>
        <v>9090000</v>
      </c>
      <c r="U156" s="169"/>
      <c r="V156" s="172"/>
      <c r="W156" s="172"/>
      <c r="X156" s="172"/>
      <c r="Y156" s="172"/>
    </row>
    <row r="157" spans="1:25" ht="42" customHeight="1" x14ac:dyDescent="0.2">
      <c r="A157" s="174">
        <v>9</v>
      </c>
      <c r="B157" s="177" t="s">
        <v>116</v>
      </c>
      <c r="C157" s="177" t="s">
        <v>135</v>
      </c>
      <c r="D157" s="177" t="s">
        <v>118</v>
      </c>
      <c r="E157" s="177" t="s">
        <v>125</v>
      </c>
      <c r="F157" s="177" t="s">
        <v>119</v>
      </c>
      <c r="G157" s="81">
        <v>1000</v>
      </c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4">
        <f>SUM(H157:S157)</f>
        <v>0</v>
      </c>
      <c r="U157" s="167" t="str">
        <f>+U152</f>
        <v>Porcentaje de obra construida.</v>
      </c>
      <c r="V157" s="170" t="s">
        <v>120</v>
      </c>
      <c r="W157" s="170" t="s">
        <v>121</v>
      </c>
      <c r="X157" s="170">
        <v>1.3</v>
      </c>
      <c r="Y157" s="170" t="s">
        <v>122</v>
      </c>
    </row>
    <row r="158" spans="1:25" ht="42" customHeight="1" x14ac:dyDescent="0.2">
      <c r="A158" s="175"/>
      <c r="B158" s="178"/>
      <c r="C158" s="178"/>
      <c r="D158" s="178"/>
      <c r="E158" s="178"/>
      <c r="F158" s="178"/>
      <c r="G158" s="81">
        <v>2000</v>
      </c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4">
        <f t="shared" ref="T158:T160" si="16">SUM(H158:S158)</f>
        <v>0</v>
      </c>
      <c r="U158" s="168"/>
      <c r="V158" s="171"/>
      <c r="W158" s="171"/>
      <c r="X158" s="171"/>
      <c r="Y158" s="171"/>
    </row>
    <row r="159" spans="1:25" ht="42" customHeight="1" x14ac:dyDescent="0.2">
      <c r="A159" s="175"/>
      <c r="B159" s="178"/>
      <c r="C159" s="178"/>
      <c r="D159" s="178"/>
      <c r="E159" s="178"/>
      <c r="F159" s="178"/>
      <c r="G159" s="81">
        <v>3000</v>
      </c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4">
        <f t="shared" si="16"/>
        <v>0</v>
      </c>
      <c r="U159" s="168"/>
      <c r="V159" s="171"/>
      <c r="W159" s="171"/>
      <c r="X159" s="171"/>
      <c r="Y159" s="171"/>
    </row>
    <row r="160" spans="1:25" ht="42" customHeight="1" x14ac:dyDescent="0.2">
      <c r="A160" s="175"/>
      <c r="B160" s="178"/>
      <c r="C160" s="178"/>
      <c r="D160" s="178"/>
      <c r="E160" s="178"/>
      <c r="F160" s="178"/>
      <c r="G160" s="81">
        <v>5000</v>
      </c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4">
        <f t="shared" si="16"/>
        <v>0</v>
      </c>
      <c r="U160" s="168"/>
      <c r="V160" s="171"/>
      <c r="W160" s="171"/>
      <c r="X160" s="171"/>
      <c r="Y160" s="171"/>
    </row>
    <row r="161" spans="1:25" ht="42" customHeight="1" x14ac:dyDescent="0.2">
      <c r="A161" s="176"/>
      <c r="B161" s="179"/>
      <c r="C161" s="179"/>
      <c r="D161" s="179"/>
      <c r="E161" s="179"/>
      <c r="F161" s="179"/>
      <c r="G161" s="81">
        <v>6000</v>
      </c>
      <c r="H161" s="83">
        <v>0</v>
      </c>
      <c r="I161" s="83">
        <v>130000</v>
      </c>
      <c r="J161" s="83">
        <v>130000</v>
      </c>
      <c r="K161" s="83">
        <v>130000</v>
      </c>
      <c r="L161" s="83">
        <v>130000</v>
      </c>
      <c r="M161" s="83">
        <v>130000</v>
      </c>
      <c r="N161" s="83">
        <v>130000</v>
      </c>
      <c r="O161" s="83">
        <v>130000</v>
      </c>
      <c r="P161" s="83">
        <v>130000</v>
      </c>
      <c r="Q161" s="83">
        <v>130000</v>
      </c>
      <c r="R161" s="83">
        <v>130000</v>
      </c>
      <c r="S161" s="83">
        <v>0</v>
      </c>
      <c r="T161" s="84">
        <f>+Q161+P161+O161+N161+M161+L161+K161+J161+I161+H161+R161+S161</f>
        <v>1300000</v>
      </c>
      <c r="U161" s="169"/>
      <c r="V161" s="172"/>
      <c r="W161" s="172"/>
      <c r="X161" s="172"/>
      <c r="Y161" s="172"/>
    </row>
    <row r="162" spans="1:25" ht="42" customHeight="1" x14ac:dyDescent="0.2">
      <c r="A162" s="174">
        <v>10</v>
      </c>
      <c r="B162" s="177" t="s">
        <v>116</v>
      </c>
      <c r="C162" s="177" t="s">
        <v>136</v>
      </c>
      <c r="D162" s="177" t="s">
        <v>118</v>
      </c>
      <c r="E162" s="177" t="s">
        <v>126</v>
      </c>
      <c r="F162" s="177" t="s">
        <v>119</v>
      </c>
      <c r="G162" s="81">
        <v>1000</v>
      </c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4">
        <f>SUM(H162:S162)</f>
        <v>0</v>
      </c>
      <c r="U162" s="167" t="str">
        <f>+U157</f>
        <v>Porcentaje de obra construida.</v>
      </c>
      <c r="V162" s="170" t="s">
        <v>120</v>
      </c>
      <c r="W162" s="170" t="s">
        <v>121</v>
      </c>
      <c r="X162" s="170">
        <v>1.3</v>
      </c>
      <c r="Y162" s="170" t="s">
        <v>122</v>
      </c>
    </row>
    <row r="163" spans="1:25" ht="42" customHeight="1" x14ac:dyDescent="0.2">
      <c r="A163" s="175"/>
      <c r="B163" s="178"/>
      <c r="C163" s="178"/>
      <c r="D163" s="178"/>
      <c r="E163" s="178"/>
      <c r="F163" s="178"/>
      <c r="G163" s="81">
        <v>2000</v>
      </c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4">
        <f t="shared" ref="T163:T165" si="17">SUM(H163:S163)</f>
        <v>0</v>
      </c>
      <c r="U163" s="168"/>
      <c r="V163" s="171"/>
      <c r="W163" s="171"/>
      <c r="X163" s="171"/>
      <c r="Y163" s="171"/>
    </row>
    <row r="164" spans="1:25" ht="42" customHeight="1" x14ac:dyDescent="0.2">
      <c r="A164" s="175"/>
      <c r="B164" s="178"/>
      <c r="C164" s="178"/>
      <c r="D164" s="178"/>
      <c r="E164" s="178"/>
      <c r="F164" s="178"/>
      <c r="G164" s="81">
        <v>3000</v>
      </c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4">
        <f t="shared" si="17"/>
        <v>0</v>
      </c>
      <c r="U164" s="168"/>
      <c r="V164" s="171"/>
      <c r="W164" s="171"/>
      <c r="X164" s="171"/>
      <c r="Y164" s="171"/>
    </row>
    <row r="165" spans="1:25" ht="42" customHeight="1" x14ac:dyDescent="0.2">
      <c r="A165" s="175"/>
      <c r="B165" s="178"/>
      <c r="C165" s="178"/>
      <c r="D165" s="178"/>
      <c r="E165" s="178"/>
      <c r="F165" s="178"/>
      <c r="G165" s="81">
        <v>5000</v>
      </c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4">
        <f t="shared" si="17"/>
        <v>0</v>
      </c>
      <c r="U165" s="168"/>
      <c r="V165" s="171"/>
      <c r="W165" s="171"/>
      <c r="X165" s="171"/>
      <c r="Y165" s="171"/>
    </row>
    <row r="166" spans="1:25" ht="42" customHeight="1" x14ac:dyDescent="0.2">
      <c r="A166" s="176"/>
      <c r="B166" s="179"/>
      <c r="C166" s="179"/>
      <c r="D166" s="179"/>
      <c r="E166" s="179"/>
      <c r="F166" s="179"/>
      <c r="G166" s="81">
        <v>6000</v>
      </c>
      <c r="H166" s="83">
        <v>0</v>
      </c>
      <c r="I166" s="83">
        <v>113800</v>
      </c>
      <c r="J166" s="83">
        <v>113800</v>
      </c>
      <c r="K166" s="83">
        <v>113800</v>
      </c>
      <c r="L166" s="83">
        <v>113800</v>
      </c>
      <c r="M166" s="83">
        <v>113800</v>
      </c>
      <c r="N166" s="83">
        <v>113800</v>
      </c>
      <c r="O166" s="83">
        <v>113800</v>
      </c>
      <c r="P166" s="83">
        <v>113800</v>
      </c>
      <c r="Q166" s="83">
        <v>113800</v>
      </c>
      <c r="R166" s="83">
        <v>113800</v>
      </c>
      <c r="S166" s="83">
        <v>0</v>
      </c>
      <c r="T166" s="84">
        <f>+Q166+P166+O166+N166+M166+L166+K166+J166+I166+H166+R166+S166</f>
        <v>1138000</v>
      </c>
      <c r="U166" s="169"/>
      <c r="V166" s="172"/>
      <c r="W166" s="172"/>
      <c r="X166" s="172"/>
      <c r="Y166" s="172"/>
    </row>
    <row r="167" spans="1:25" ht="42" customHeight="1" x14ac:dyDescent="0.2">
      <c r="A167" s="174">
        <v>11</v>
      </c>
      <c r="B167" s="177" t="s">
        <v>116</v>
      </c>
      <c r="C167" s="177" t="s">
        <v>137</v>
      </c>
      <c r="D167" s="177" t="s">
        <v>118</v>
      </c>
      <c r="E167" s="177" t="s">
        <v>126</v>
      </c>
      <c r="F167" s="177" t="s">
        <v>119</v>
      </c>
      <c r="G167" s="81">
        <v>1000</v>
      </c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4">
        <f>SUM(H167:S167)</f>
        <v>0</v>
      </c>
      <c r="U167" s="167" t="str">
        <f>+U162</f>
        <v>Porcentaje de obra construida.</v>
      </c>
      <c r="V167" s="170" t="s">
        <v>120</v>
      </c>
      <c r="W167" s="170" t="s">
        <v>121</v>
      </c>
      <c r="X167" s="170">
        <v>1.3</v>
      </c>
      <c r="Y167" s="170" t="s">
        <v>122</v>
      </c>
    </row>
    <row r="168" spans="1:25" ht="42" customHeight="1" x14ac:dyDescent="0.2">
      <c r="A168" s="175"/>
      <c r="B168" s="178"/>
      <c r="C168" s="178"/>
      <c r="D168" s="178"/>
      <c r="E168" s="178"/>
      <c r="F168" s="178"/>
      <c r="G168" s="81">
        <v>2000</v>
      </c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4">
        <f t="shared" ref="T168:T170" si="18">SUM(H168:S168)</f>
        <v>0</v>
      </c>
      <c r="U168" s="168"/>
      <c r="V168" s="171"/>
      <c r="W168" s="171"/>
      <c r="X168" s="171"/>
      <c r="Y168" s="171"/>
    </row>
    <row r="169" spans="1:25" ht="42" customHeight="1" x14ac:dyDescent="0.2">
      <c r="A169" s="175"/>
      <c r="B169" s="178"/>
      <c r="C169" s="178"/>
      <c r="D169" s="178"/>
      <c r="E169" s="178"/>
      <c r="F169" s="178"/>
      <c r="G169" s="81">
        <v>3000</v>
      </c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4">
        <f t="shared" si="18"/>
        <v>0</v>
      </c>
      <c r="U169" s="168"/>
      <c r="V169" s="171"/>
      <c r="W169" s="171"/>
      <c r="X169" s="171"/>
      <c r="Y169" s="171"/>
    </row>
    <row r="170" spans="1:25" ht="42" customHeight="1" x14ac:dyDescent="0.2">
      <c r="A170" s="175"/>
      <c r="B170" s="178"/>
      <c r="C170" s="178"/>
      <c r="D170" s="178"/>
      <c r="E170" s="178"/>
      <c r="F170" s="178"/>
      <c r="G170" s="81">
        <v>5000</v>
      </c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4">
        <f t="shared" si="18"/>
        <v>0</v>
      </c>
      <c r="U170" s="168"/>
      <c r="V170" s="171"/>
      <c r="W170" s="171"/>
      <c r="X170" s="171"/>
      <c r="Y170" s="171"/>
    </row>
    <row r="171" spans="1:25" ht="42" customHeight="1" x14ac:dyDescent="0.2">
      <c r="A171" s="176"/>
      <c r="B171" s="179"/>
      <c r="C171" s="179"/>
      <c r="D171" s="179"/>
      <c r="E171" s="179"/>
      <c r="F171" s="179"/>
      <c r="G171" s="81">
        <v>6000</v>
      </c>
      <c r="H171" s="83">
        <v>0</v>
      </c>
      <c r="I171" s="83">
        <v>500000</v>
      </c>
      <c r="J171" s="83">
        <v>500000</v>
      </c>
      <c r="K171" s="83">
        <v>500000</v>
      </c>
      <c r="L171" s="83">
        <v>500000</v>
      </c>
      <c r="M171" s="83">
        <v>500000</v>
      </c>
      <c r="N171" s="83">
        <v>500000</v>
      </c>
      <c r="O171" s="83">
        <v>500000</v>
      </c>
      <c r="P171" s="83">
        <v>500000</v>
      </c>
      <c r="Q171" s="83">
        <v>500000</v>
      </c>
      <c r="R171" s="83">
        <v>500000</v>
      </c>
      <c r="S171" s="83">
        <v>0</v>
      </c>
      <c r="T171" s="84">
        <f>+Q171+P171+O171+N171+M171+L171+K171+J171+I171+H171+R171+S171</f>
        <v>5000000</v>
      </c>
      <c r="U171" s="169"/>
      <c r="V171" s="172"/>
      <c r="W171" s="172"/>
      <c r="X171" s="172"/>
      <c r="Y171" s="172"/>
    </row>
    <row r="172" spans="1:25" ht="42" customHeight="1" x14ac:dyDescent="0.25">
      <c r="S172" s="163"/>
      <c r="T172" s="163"/>
      <c r="U172" s="73"/>
    </row>
    <row r="173" spans="1:25" x14ac:dyDescent="0.2">
      <c r="A173" s="164" t="s">
        <v>93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25" x14ac:dyDescent="0.2">
      <c r="A174" s="95"/>
      <c r="B174" s="95"/>
      <c r="C174" s="95"/>
      <c r="D174" s="98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1:25" x14ac:dyDescent="0.2">
      <c r="A175" s="95"/>
      <c r="B175" s="95"/>
      <c r="C175" s="95"/>
      <c r="D175" s="98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1:25" x14ac:dyDescent="0.2">
      <c r="A176" s="95"/>
      <c r="B176" s="95"/>
      <c r="C176" s="95"/>
      <c r="D176" s="98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1:26" x14ac:dyDescent="0.2">
      <c r="A177" s="95"/>
      <c r="B177" s="95"/>
      <c r="C177" s="95"/>
      <c r="D177" s="98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1:26" x14ac:dyDescent="0.2">
      <c r="A178" s="95"/>
      <c r="B178" s="95"/>
      <c r="C178" s="95"/>
      <c r="D178" s="98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92" spans="1:26" x14ac:dyDescent="0.2">
      <c r="X192" s="165" t="s">
        <v>145</v>
      </c>
      <c r="Y192" s="166"/>
      <c r="Z192" s="166"/>
    </row>
    <row r="203" spans="1:25" ht="30" customHeight="1" x14ac:dyDescent="0.35">
      <c r="A203" s="191" t="s">
        <v>77</v>
      </c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</row>
    <row r="204" spans="1:25" ht="30" customHeight="1" x14ac:dyDescent="0.35">
      <c r="A204" s="192" t="str">
        <f>+A140</f>
        <v>PROGRAMA OPERATIVO ANUAL 2019  INICIAL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</row>
    <row r="205" spans="1:25" ht="30" customHeight="1" x14ac:dyDescent="0.2">
      <c r="A205" s="4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 spans="1:25" ht="20.100000000000001" customHeight="1" x14ac:dyDescent="0.25">
      <c r="A206" s="74" t="s">
        <v>96</v>
      </c>
      <c r="B206" s="97" t="s">
        <v>94</v>
      </c>
      <c r="C206" s="193" t="s">
        <v>95</v>
      </c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</row>
    <row r="207" spans="1:25" ht="20.100000000000001" customHeight="1" x14ac:dyDescent="0.25">
      <c r="A207" s="76" t="s">
        <v>97</v>
      </c>
      <c r="B207" s="77" t="s">
        <v>82</v>
      </c>
      <c r="C207" s="193" t="s">
        <v>84</v>
      </c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</row>
    <row r="208" spans="1:25" ht="20.100000000000001" customHeight="1" x14ac:dyDescent="0.25">
      <c r="A208" s="76" t="s">
        <v>96</v>
      </c>
      <c r="B208" s="77" t="s">
        <v>83</v>
      </c>
      <c r="C208" s="193" t="s">
        <v>85</v>
      </c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</row>
    <row r="209" spans="1:25" ht="20.100000000000001" customHeight="1" x14ac:dyDescent="0.25">
      <c r="A209" s="78"/>
      <c r="B209" s="79" t="s">
        <v>1</v>
      </c>
      <c r="C209" s="180" t="s">
        <v>78</v>
      </c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</row>
    <row r="210" spans="1:25" ht="20.100000000000001" customHeight="1" x14ac:dyDescent="0.25">
      <c r="A210" s="78"/>
      <c r="B210" s="79" t="s">
        <v>86</v>
      </c>
      <c r="C210" s="180" t="s">
        <v>87</v>
      </c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</row>
    <row r="211" spans="1:25" s="91" customFormat="1" ht="39" customHeight="1" x14ac:dyDescent="0.2">
      <c r="A211" s="89"/>
      <c r="B211" s="90" t="s">
        <v>113</v>
      </c>
      <c r="C211" s="181" t="str">
        <f>+C147</f>
        <v>251-FA01-UAO              261-IE02-UAO      252-FF01-UAO</v>
      </c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</row>
    <row r="212" spans="1:25" ht="12.75" customHeight="1" x14ac:dyDescent="0.2">
      <c r="A212" s="174" t="s">
        <v>2</v>
      </c>
      <c r="B212" s="182" t="s">
        <v>79</v>
      </c>
      <c r="C212" s="174" t="s">
        <v>80</v>
      </c>
      <c r="D212" s="174" t="s">
        <v>81</v>
      </c>
      <c r="E212" s="182" t="s">
        <v>88</v>
      </c>
      <c r="F212" s="182" t="s">
        <v>114</v>
      </c>
      <c r="G212" s="185" t="s">
        <v>89</v>
      </c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7"/>
      <c r="T212" s="96"/>
      <c r="U212" s="182" t="s">
        <v>115</v>
      </c>
      <c r="V212" s="182" t="s">
        <v>91</v>
      </c>
      <c r="W212" s="182" t="s">
        <v>92</v>
      </c>
      <c r="X212" s="182" t="s">
        <v>98</v>
      </c>
      <c r="Y212" s="182" t="s">
        <v>99</v>
      </c>
    </row>
    <row r="213" spans="1:25" x14ac:dyDescent="0.2">
      <c r="A213" s="175"/>
      <c r="B213" s="183"/>
      <c r="C213" s="175"/>
      <c r="D213" s="175"/>
      <c r="E213" s="183"/>
      <c r="F213" s="183"/>
      <c r="G213" s="188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90"/>
      <c r="T213" s="72"/>
      <c r="U213" s="183"/>
      <c r="V213" s="183"/>
      <c r="W213" s="183"/>
      <c r="X213" s="183"/>
      <c r="Y213" s="183"/>
    </row>
    <row r="214" spans="1:25" x14ac:dyDescent="0.2">
      <c r="A214" s="175"/>
      <c r="B214" s="183"/>
      <c r="C214" s="175"/>
      <c r="D214" s="175"/>
      <c r="E214" s="183"/>
      <c r="F214" s="183"/>
      <c r="G214" s="182" t="s">
        <v>112</v>
      </c>
      <c r="H214" s="173" t="s">
        <v>100</v>
      </c>
      <c r="I214" s="173" t="s">
        <v>101</v>
      </c>
      <c r="J214" s="173" t="s">
        <v>102</v>
      </c>
      <c r="K214" s="173" t="s">
        <v>103</v>
      </c>
      <c r="L214" s="173" t="s">
        <v>104</v>
      </c>
      <c r="M214" s="173" t="s">
        <v>105</v>
      </c>
      <c r="N214" s="173" t="s">
        <v>106</v>
      </c>
      <c r="O214" s="173" t="s">
        <v>107</v>
      </c>
      <c r="P214" s="173" t="s">
        <v>108</v>
      </c>
      <c r="Q214" s="173" t="s">
        <v>109</v>
      </c>
      <c r="R214" s="173" t="s">
        <v>110</v>
      </c>
      <c r="S214" s="173" t="s">
        <v>111</v>
      </c>
      <c r="T214" s="173" t="s">
        <v>90</v>
      </c>
      <c r="U214" s="183"/>
      <c r="V214" s="183"/>
      <c r="W214" s="184"/>
      <c r="X214" s="184"/>
      <c r="Y214" s="184"/>
    </row>
    <row r="215" spans="1:25" x14ac:dyDescent="0.2">
      <c r="A215" s="176"/>
      <c r="B215" s="184"/>
      <c r="C215" s="176"/>
      <c r="D215" s="176"/>
      <c r="E215" s="184"/>
      <c r="F215" s="184"/>
      <c r="G215" s="184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84"/>
      <c r="V215" s="184"/>
      <c r="W215" s="81">
        <v>1</v>
      </c>
      <c r="X215" s="82">
        <v>3</v>
      </c>
      <c r="Y215" s="82">
        <v>1</v>
      </c>
    </row>
    <row r="216" spans="1:25" ht="42" customHeight="1" x14ac:dyDescent="0.2">
      <c r="A216" s="174">
        <v>12</v>
      </c>
      <c r="B216" s="170" t="s">
        <v>116</v>
      </c>
      <c r="C216" s="177" t="s">
        <v>138</v>
      </c>
      <c r="D216" s="177" t="s">
        <v>118</v>
      </c>
      <c r="E216" s="177" t="s">
        <v>127</v>
      </c>
      <c r="F216" s="177" t="s">
        <v>119</v>
      </c>
      <c r="G216" s="81">
        <v>1000</v>
      </c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4">
        <f>SUM(H216:S216)</f>
        <v>0</v>
      </c>
      <c r="U216" s="167" t="s">
        <v>132</v>
      </c>
      <c r="V216" s="170" t="s">
        <v>120</v>
      </c>
      <c r="W216" s="170" t="s">
        <v>121</v>
      </c>
      <c r="X216" s="170">
        <v>1.3</v>
      </c>
      <c r="Y216" s="170" t="s">
        <v>122</v>
      </c>
    </row>
    <row r="217" spans="1:25" ht="42" customHeight="1" x14ac:dyDescent="0.2">
      <c r="A217" s="175"/>
      <c r="B217" s="171"/>
      <c r="C217" s="178"/>
      <c r="D217" s="178"/>
      <c r="E217" s="178"/>
      <c r="F217" s="178"/>
      <c r="G217" s="81">
        <v>2000</v>
      </c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4">
        <f t="shared" ref="T217:T219" si="19">SUM(H217:S217)</f>
        <v>0</v>
      </c>
      <c r="U217" s="168"/>
      <c r="V217" s="171"/>
      <c r="W217" s="171"/>
      <c r="X217" s="171"/>
      <c r="Y217" s="171"/>
    </row>
    <row r="218" spans="1:25" ht="42" customHeight="1" x14ac:dyDescent="0.2">
      <c r="A218" s="175"/>
      <c r="B218" s="171"/>
      <c r="C218" s="178"/>
      <c r="D218" s="178"/>
      <c r="E218" s="178"/>
      <c r="F218" s="178"/>
      <c r="G218" s="81">
        <v>3000</v>
      </c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4">
        <f t="shared" si="19"/>
        <v>0</v>
      </c>
      <c r="U218" s="168"/>
      <c r="V218" s="171"/>
      <c r="W218" s="171"/>
      <c r="X218" s="171"/>
      <c r="Y218" s="171"/>
    </row>
    <row r="219" spans="1:25" ht="42" customHeight="1" x14ac:dyDescent="0.2">
      <c r="A219" s="175"/>
      <c r="B219" s="171"/>
      <c r="C219" s="178"/>
      <c r="D219" s="178"/>
      <c r="E219" s="178"/>
      <c r="F219" s="178"/>
      <c r="G219" s="81">
        <v>5000</v>
      </c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4">
        <f t="shared" si="19"/>
        <v>0</v>
      </c>
      <c r="U219" s="168"/>
      <c r="V219" s="171"/>
      <c r="W219" s="171"/>
      <c r="X219" s="171"/>
      <c r="Y219" s="171"/>
    </row>
    <row r="220" spans="1:25" ht="42" customHeight="1" x14ac:dyDescent="0.2">
      <c r="A220" s="176"/>
      <c r="B220" s="172"/>
      <c r="C220" s="179"/>
      <c r="D220" s="179"/>
      <c r="E220" s="179"/>
      <c r="F220" s="179"/>
      <c r="G220" s="81">
        <v>6000</v>
      </c>
      <c r="H220" s="83">
        <v>0</v>
      </c>
      <c r="I220" s="83">
        <v>118600</v>
      </c>
      <c r="J220" s="83">
        <v>118600</v>
      </c>
      <c r="K220" s="83">
        <v>118600</v>
      </c>
      <c r="L220" s="83">
        <v>118600</v>
      </c>
      <c r="M220" s="83">
        <v>118600</v>
      </c>
      <c r="N220" s="83">
        <v>118600</v>
      </c>
      <c r="O220" s="83">
        <v>118600</v>
      </c>
      <c r="P220" s="83">
        <v>118600</v>
      </c>
      <c r="Q220" s="83">
        <v>118600</v>
      </c>
      <c r="R220" s="83">
        <v>118600</v>
      </c>
      <c r="S220" s="83">
        <v>0</v>
      </c>
      <c r="T220" s="84">
        <f>+Q220+P220+O220+N220+M220+L220+K220+J220+I220+H220+R220+S220</f>
        <v>1186000</v>
      </c>
      <c r="U220" s="169"/>
      <c r="V220" s="172"/>
      <c r="W220" s="172"/>
      <c r="X220" s="172"/>
      <c r="Y220" s="172"/>
    </row>
    <row r="221" spans="1:25" ht="42" customHeight="1" x14ac:dyDescent="0.2">
      <c r="A221" s="174">
        <v>13</v>
      </c>
      <c r="B221" s="177" t="s">
        <v>116</v>
      </c>
      <c r="C221" s="177" t="s">
        <v>139</v>
      </c>
      <c r="D221" s="177" t="s">
        <v>118</v>
      </c>
      <c r="E221" s="177" t="s">
        <v>125</v>
      </c>
      <c r="F221" s="177" t="s">
        <v>119</v>
      </c>
      <c r="G221" s="81">
        <v>1000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4">
        <f>SUM(H221:S221)</f>
        <v>0</v>
      </c>
      <c r="U221" s="167" t="str">
        <f>+U216</f>
        <v>Porcentaje de obra construida.</v>
      </c>
      <c r="V221" s="170" t="s">
        <v>120</v>
      </c>
      <c r="W221" s="170" t="s">
        <v>121</v>
      </c>
      <c r="X221" s="170">
        <v>1.3</v>
      </c>
      <c r="Y221" s="170" t="s">
        <v>122</v>
      </c>
    </row>
    <row r="222" spans="1:25" ht="42" customHeight="1" x14ac:dyDescent="0.2">
      <c r="A222" s="175"/>
      <c r="B222" s="178"/>
      <c r="C222" s="178"/>
      <c r="D222" s="178"/>
      <c r="E222" s="178"/>
      <c r="F222" s="178"/>
      <c r="G222" s="81">
        <v>2000</v>
      </c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4">
        <f t="shared" ref="T222:T224" si="20">SUM(H222:S222)</f>
        <v>0</v>
      </c>
      <c r="U222" s="168"/>
      <c r="V222" s="171"/>
      <c r="W222" s="171"/>
      <c r="X222" s="171"/>
      <c r="Y222" s="171"/>
    </row>
    <row r="223" spans="1:25" ht="42" customHeight="1" x14ac:dyDescent="0.2">
      <c r="A223" s="175"/>
      <c r="B223" s="178"/>
      <c r="C223" s="178"/>
      <c r="D223" s="178"/>
      <c r="E223" s="178"/>
      <c r="F223" s="178"/>
      <c r="G223" s="81">
        <v>3000</v>
      </c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4">
        <f t="shared" si="20"/>
        <v>0</v>
      </c>
      <c r="U223" s="168"/>
      <c r="V223" s="171"/>
      <c r="W223" s="171"/>
      <c r="X223" s="171"/>
      <c r="Y223" s="171"/>
    </row>
    <row r="224" spans="1:25" ht="42" customHeight="1" x14ac:dyDescent="0.2">
      <c r="A224" s="175"/>
      <c r="B224" s="178"/>
      <c r="C224" s="178"/>
      <c r="D224" s="178"/>
      <c r="E224" s="178"/>
      <c r="F224" s="178"/>
      <c r="G224" s="81">
        <v>5000</v>
      </c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4">
        <f t="shared" si="20"/>
        <v>0</v>
      </c>
      <c r="U224" s="168"/>
      <c r="V224" s="171"/>
      <c r="W224" s="171"/>
      <c r="X224" s="171"/>
      <c r="Y224" s="171"/>
    </row>
    <row r="225" spans="1:25" ht="42" customHeight="1" x14ac:dyDescent="0.2">
      <c r="A225" s="176"/>
      <c r="B225" s="179"/>
      <c r="C225" s="179"/>
      <c r="D225" s="179"/>
      <c r="E225" s="179"/>
      <c r="F225" s="179"/>
      <c r="G225" s="81">
        <v>6000</v>
      </c>
      <c r="H225" s="83">
        <v>0</v>
      </c>
      <c r="I225" s="83">
        <v>240000</v>
      </c>
      <c r="J225" s="83">
        <v>240000</v>
      </c>
      <c r="K225" s="83">
        <v>240000</v>
      </c>
      <c r="L225" s="83">
        <v>240000</v>
      </c>
      <c r="M225" s="83">
        <v>240000</v>
      </c>
      <c r="N225" s="83">
        <v>240000</v>
      </c>
      <c r="O225" s="83">
        <v>240000</v>
      </c>
      <c r="P225" s="83">
        <v>240000</v>
      </c>
      <c r="Q225" s="83">
        <v>240000</v>
      </c>
      <c r="R225" s="83">
        <v>240000</v>
      </c>
      <c r="S225" s="83">
        <v>0</v>
      </c>
      <c r="T225" s="84">
        <f>+Q225+P225+O225+N225+M225+L225+K225+J225+I225+H225+R225+S225</f>
        <v>2400000</v>
      </c>
      <c r="U225" s="169"/>
      <c r="V225" s="172"/>
      <c r="W225" s="172"/>
      <c r="X225" s="172"/>
      <c r="Y225" s="172"/>
    </row>
    <row r="226" spans="1:25" ht="42" customHeight="1" x14ac:dyDescent="0.2">
      <c r="A226" s="174">
        <v>14</v>
      </c>
      <c r="B226" s="177" t="s">
        <v>116</v>
      </c>
      <c r="C226" s="177" t="s">
        <v>140</v>
      </c>
      <c r="D226" s="177" t="s">
        <v>118</v>
      </c>
      <c r="E226" s="177" t="s">
        <v>126</v>
      </c>
      <c r="F226" s="177" t="s">
        <v>119</v>
      </c>
      <c r="G226" s="81">
        <v>1000</v>
      </c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4">
        <f>SUM(H226:S226)</f>
        <v>0</v>
      </c>
      <c r="U226" s="167" t="str">
        <f>+U221</f>
        <v>Porcentaje de obra construida.</v>
      </c>
      <c r="V226" s="170" t="s">
        <v>120</v>
      </c>
      <c r="W226" s="170" t="s">
        <v>121</v>
      </c>
      <c r="X226" s="170">
        <v>1.3</v>
      </c>
      <c r="Y226" s="170" t="s">
        <v>122</v>
      </c>
    </row>
    <row r="227" spans="1:25" ht="42" customHeight="1" x14ac:dyDescent="0.2">
      <c r="A227" s="175"/>
      <c r="B227" s="178"/>
      <c r="C227" s="178"/>
      <c r="D227" s="178"/>
      <c r="E227" s="178"/>
      <c r="F227" s="178"/>
      <c r="G227" s="81">
        <v>2000</v>
      </c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4">
        <f t="shared" ref="T227:T229" si="21">SUM(H227:S227)</f>
        <v>0</v>
      </c>
      <c r="U227" s="168"/>
      <c r="V227" s="171"/>
      <c r="W227" s="171"/>
      <c r="X227" s="171"/>
      <c r="Y227" s="171"/>
    </row>
    <row r="228" spans="1:25" ht="42" customHeight="1" x14ac:dyDescent="0.2">
      <c r="A228" s="175"/>
      <c r="B228" s="178"/>
      <c r="C228" s="178"/>
      <c r="D228" s="178"/>
      <c r="E228" s="178"/>
      <c r="F228" s="178"/>
      <c r="G228" s="81">
        <v>3000</v>
      </c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4">
        <f t="shared" si="21"/>
        <v>0</v>
      </c>
      <c r="U228" s="168"/>
      <c r="V228" s="171"/>
      <c r="W228" s="171"/>
      <c r="X228" s="171"/>
      <c r="Y228" s="171"/>
    </row>
    <row r="229" spans="1:25" ht="42" customHeight="1" x14ac:dyDescent="0.2">
      <c r="A229" s="175"/>
      <c r="B229" s="178"/>
      <c r="C229" s="178"/>
      <c r="D229" s="178"/>
      <c r="E229" s="178"/>
      <c r="F229" s="178"/>
      <c r="G229" s="81">
        <v>5000</v>
      </c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4">
        <f t="shared" si="21"/>
        <v>0</v>
      </c>
      <c r="U229" s="168"/>
      <c r="V229" s="171"/>
      <c r="W229" s="171"/>
      <c r="X229" s="171"/>
      <c r="Y229" s="171"/>
    </row>
    <row r="230" spans="1:25" ht="42" customHeight="1" x14ac:dyDescent="0.2">
      <c r="A230" s="176"/>
      <c r="B230" s="179"/>
      <c r="C230" s="179"/>
      <c r="D230" s="179"/>
      <c r="E230" s="179"/>
      <c r="F230" s="179"/>
      <c r="G230" s="81">
        <v>6000</v>
      </c>
      <c r="H230" s="83">
        <v>0</v>
      </c>
      <c r="I230" s="83">
        <v>200000</v>
      </c>
      <c r="J230" s="83">
        <v>200000</v>
      </c>
      <c r="K230" s="83">
        <v>200000</v>
      </c>
      <c r="L230" s="83">
        <v>200000</v>
      </c>
      <c r="M230" s="83">
        <v>200000</v>
      </c>
      <c r="N230" s="83">
        <v>200000</v>
      </c>
      <c r="O230" s="83">
        <v>200000</v>
      </c>
      <c r="P230" s="83">
        <v>200000</v>
      </c>
      <c r="Q230" s="83">
        <v>200000</v>
      </c>
      <c r="R230" s="83">
        <v>200000</v>
      </c>
      <c r="S230" s="83">
        <v>0</v>
      </c>
      <c r="T230" s="84">
        <f>+Q230+P230+O230+N230+M230+L230+K230+J230+I230+H230+R230+S230</f>
        <v>2000000</v>
      </c>
      <c r="U230" s="169"/>
      <c r="V230" s="172"/>
      <c r="W230" s="172"/>
      <c r="X230" s="172"/>
      <c r="Y230" s="172"/>
    </row>
    <row r="231" spans="1:25" ht="42" customHeight="1" x14ac:dyDescent="0.2">
      <c r="A231" s="174">
        <v>15</v>
      </c>
      <c r="B231" s="177" t="s">
        <v>116</v>
      </c>
      <c r="C231" s="177" t="s">
        <v>141</v>
      </c>
      <c r="D231" s="177" t="s">
        <v>118</v>
      </c>
      <c r="E231" s="177" t="s">
        <v>126</v>
      </c>
      <c r="F231" s="177" t="s">
        <v>119</v>
      </c>
      <c r="G231" s="81">
        <v>1000</v>
      </c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4">
        <f>SUM(H231:S231)</f>
        <v>0</v>
      </c>
      <c r="U231" s="167" t="str">
        <f>+U226</f>
        <v>Porcentaje de obra construida.</v>
      </c>
      <c r="V231" s="170" t="s">
        <v>120</v>
      </c>
      <c r="W231" s="170" t="s">
        <v>121</v>
      </c>
      <c r="X231" s="170">
        <v>1.3</v>
      </c>
      <c r="Y231" s="170" t="s">
        <v>122</v>
      </c>
    </row>
    <row r="232" spans="1:25" ht="42" customHeight="1" x14ac:dyDescent="0.2">
      <c r="A232" s="175"/>
      <c r="B232" s="178"/>
      <c r="C232" s="178"/>
      <c r="D232" s="178"/>
      <c r="E232" s="178"/>
      <c r="F232" s="178"/>
      <c r="G232" s="81">
        <v>2000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4">
        <f t="shared" ref="T232:T234" si="22">SUM(H232:S232)</f>
        <v>0</v>
      </c>
      <c r="U232" s="168"/>
      <c r="V232" s="171"/>
      <c r="W232" s="171"/>
      <c r="X232" s="171"/>
      <c r="Y232" s="171"/>
    </row>
    <row r="233" spans="1:25" ht="42" customHeight="1" x14ac:dyDescent="0.2">
      <c r="A233" s="175"/>
      <c r="B233" s="178"/>
      <c r="C233" s="178"/>
      <c r="D233" s="178"/>
      <c r="E233" s="178"/>
      <c r="F233" s="178"/>
      <c r="G233" s="81">
        <v>3000</v>
      </c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4">
        <f t="shared" si="22"/>
        <v>0</v>
      </c>
      <c r="U233" s="168"/>
      <c r="V233" s="171"/>
      <c r="W233" s="171"/>
      <c r="X233" s="171"/>
      <c r="Y233" s="171"/>
    </row>
    <row r="234" spans="1:25" ht="42" customHeight="1" x14ac:dyDescent="0.2">
      <c r="A234" s="175"/>
      <c r="B234" s="178"/>
      <c r="C234" s="178"/>
      <c r="D234" s="178"/>
      <c r="E234" s="178"/>
      <c r="F234" s="178"/>
      <c r="G234" s="81">
        <v>5000</v>
      </c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4">
        <f t="shared" si="22"/>
        <v>0</v>
      </c>
      <c r="U234" s="168"/>
      <c r="V234" s="171"/>
      <c r="W234" s="171"/>
      <c r="X234" s="171"/>
      <c r="Y234" s="171"/>
    </row>
    <row r="235" spans="1:25" ht="42" customHeight="1" x14ac:dyDescent="0.2">
      <c r="A235" s="176"/>
      <c r="B235" s="179"/>
      <c r="C235" s="179"/>
      <c r="D235" s="179"/>
      <c r="E235" s="179"/>
      <c r="F235" s="179"/>
      <c r="G235" s="81">
        <v>6000</v>
      </c>
      <c r="H235" s="83">
        <v>0</v>
      </c>
      <c r="I235" s="83">
        <v>118600</v>
      </c>
      <c r="J235" s="83">
        <v>118600</v>
      </c>
      <c r="K235" s="83">
        <v>118600</v>
      </c>
      <c r="L235" s="83">
        <v>118600</v>
      </c>
      <c r="M235" s="83">
        <v>118600</v>
      </c>
      <c r="N235" s="83">
        <v>118600</v>
      </c>
      <c r="O235" s="83">
        <v>118600</v>
      </c>
      <c r="P235" s="83">
        <v>118600</v>
      </c>
      <c r="Q235" s="83">
        <v>118600</v>
      </c>
      <c r="R235" s="83">
        <v>118600</v>
      </c>
      <c r="S235" s="83">
        <v>0</v>
      </c>
      <c r="T235" s="84">
        <f>+Q235+P235+O235+N235+M235+L235+K235+J235+I235+H235+R235+S235</f>
        <v>1186000</v>
      </c>
      <c r="U235" s="169"/>
      <c r="V235" s="172"/>
      <c r="W235" s="172"/>
      <c r="X235" s="172"/>
      <c r="Y235" s="172"/>
    </row>
    <row r="236" spans="1:25" ht="42" customHeight="1" x14ac:dyDescent="0.25">
      <c r="S236" s="163"/>
      <c r="T236" s="163"/>
      <c r="U236" s="73"/>
    </row>
    <row r="237" spans="1:25" x14ac:dyDescent="0.2">
      <c r="A237" s="164" t="s">
        <v>93</v>
      </c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25" x14ac:dyDescent="0.2">
      <c r="A238" s="95"/>
      <c r="B238" s="95"/>
      <c r="C238" s="95"/>
      <c r="D238" s="98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1:25" x14ac:dyDescent="0.2">
      <c r="A239" s="95"/>
      <c r="B239" s="95"/>
      <c r="C239" s="95"/>
      <c r="D239" s="98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1:25" x14ac:dyDescent="0.2">
      <c r="A240" s="95"/>
      <c r="B240" s="95"/>
      <c r="C240" s="95"/>
      <c r="D240" s="98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1:26" x14ac:dyDescent="0.2">
      <c r="A241" s="95"/>
      <c r="B241" s="95"/>
      <c r="C241" s="95"/>
      <c r="D241" s="98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1:26" x14ac:dyDescent="0.2">
      <c r="A242" s="95"/>
      <c r="B242" s="95"/>
      <c r="C242" s="95"/>
      <c r="D242" s="98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56" spans="1:26" x14ac:dyDescent="0.2">
      <c r="X256" s="165" t="s">
        <v>146</v>
      </c>
      <c r="Y256" s="166"/>
      <c r="Z256" s="166"/>
    </row>
    <row r="268" spans="1:25" ht="30" customHeight="1" x14ac:dyDescent="0.35">
      <c r="A268" s="191" t="s">
        <v>77</v>
      </c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</row>
    <row r="269" spans="1:25" ht="30" customHeight="1" x14ac:dyDescent="0.35">
      <c r="A269" s="192" t="str">
        <f>+A204</f>
        <v>PROGRAMA OPERATIVO ANUAL 2019  INICIAL</v>
      </c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</row>
    <row r="270" spans="1:25" ht="30" customHeight="1" x14ac:dyDescent="0.2">
      <c r="A270" s="4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 spans="1:25" ht="20.100000000000001" customHeight="1" x14ac:dyDescent="0.25">
      <c r="A271" s="74" t="s">
        <v>96</v>
      </c>
      <c r="B271" s="97" t="s">
        <v>94</v>
      </c>
      <c r="C271" s="193" t="s">
        <v>95</v>
      </c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</row>
    <row r="272" spans="1:25" ht="20.100000000000001" customHeight="1" x14ac:dyDescent="0.25">
      <c r="A272" s="76" t="s">
        <v>97</v>
      </c>
      <c r="B272" s="77" t="s">
        <v>82</v>
      </c>
      <c r="C272" s="193" t="s">
        <v>84</v>
      </c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</row>
    <row r="273" spans="1:25" ht="20.100000000000001" customHeight="1" x14ac:dyDescent="0.25">
      <c r="A273" s="76" t="s">
        <v>96</v>
      </c>
      <c r="B273" s="77" t="s">
        <v>83</v>
      </c>
      <c r="C273" s="193" t="s">
        <v>85</v>
      </c>
      <c r="D273" s="193"/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</row>
    <row r="274" spans="1:25" ht="20.100000000000001" customHeight="1" x14ac:dyDescent="0.25">
      <c r="A274" s="78"/>
      <c r="B274" s="79" t="s">
        <v>1</v>
      </c>
      <c r="C274" s="180" t="s">
        <v>78</v>
      </c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</row>
    <row r="275" spans="1:25" ht="20.100000000000001" customHeight="1" x14ac:dyDescent="0.25">
      <c r="A275" s="78"/>
      <c r="B275" s="79" t="s">
        <v>86</v>
      </c>
      <c r="C275" s="180" t="s">
        <v>87</v>
      </c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</row>
    <row r="276" spans="1:25" s="91" customFormat="1" ht="39" customHeight="1" x14ac:dyDescent="0.2">
      <c r="A276" s="89"/>
      <c r="B276" s="90" t="s">
        <v>113</v>
      </c>
      <c r="C276" s="181" t="str">
        <f>+C211</f>
        <v>251-FA01-UAO              261-IE02-UAO      252-FF01-UAO</v>
      </c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</row>
    <row r="277" spans="1:25" ht="12.75" customHeight="1" x14ac:dyDescent="0.2">
      <c r="A277" s="174" t="s">
        <v>2</v>
      </c>
      <c r="B277" s="182" t="s">
        <v>79</v>
      </c>
      <c r="C277" s="174" t="s">
        <v>80</v>
      </c>
      <c r="D277" s="174" t="s">
        <v>81</v>
      </c>
      <c r="E277" s="182" t="s">
        <v>88</v>
      </c>
      <c r="F277" s="182" t="s">
        <v>114</v>
      </c>
      <c r="G277" s="185" t="s">
        <v>89</v>
      </c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7"/>
      <c r="T277" s="96"/>
      <c r="U277" s="182" t="s">
        <v>115</v>
      </c>
      <c r="V277" s="182" t="s">
        <v>91</v>
      </c>
      <c r="W277" s="182" t="s">
        <v>92</v>
      </c>
      <c r="X277" s="182" t="s">
        <v>98</v>
      </c>
      <c r="Y277" s="182" t="s">
        <v>99</v>
      </c>
    </row>
    <row r="278" spans="1:25" x14ac:dyDescent="0.2">
      <c r="A278" s="175"/>
      <c r="B278" s="183"/>
      <c r="C278" s="175"/>
      <c r="D278" s="175"/>
      <c r="E278" s="183"/>
      <c r="F278" s="183"/>
      <c r="G278" s="188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90"/>
      <c r="T278" s="72"/>
      <c r="U278" s="183"/>
      <c r="V278" s="183"/>
      <c r="W278" s="183"/>
      <c r="X278" s="183"/>
      <c r="Y278" s="183"/>
    </row>
    <row r="279" spans="1:25" x14ac:dyDescent="0.2">
      <c r="A279" s="175"/>
      <c r="B279" s="183"/>
      <c r="C279" s="175"/>
      <c r="D279" s="175"/>
      <c r="E279" s="183"/>
      <c r="F279" s="183"/>
      <c r="G279" s="182" t="s">
        <v>112</v>
      </c>
      <c r="H279" s="173" t="s">
        <v>100</v>
      </c>
      <c r="I279" s="173" t="s">
        <v>101</v>
      </c>
      <c r="J279" s="173" t="s">
        <v>102</v>
      </c>
      <c r="K279" s="173" t="s">
        <v>103</v>
      </c>
      <c r="L279" s="173" t="s">
        <v>104</v>
      </c>
      <c r="M279" s="173" t="s">
        <v>105</v>
      </c>
      <c r="N279" s="173" t="s">
        <v>106</v>
      </c>
      <c r="O279" s="173" t="s">
        <v>107</v>
      </c>
      <c r="P279" s="173" t="s">
        <v>108</v>
      </c>
      <c r="Q279" s="173" t="s">
        <v>109</v>
      </c>
      <c r="R279" s="173" t="s">
        <v>110</v>
      </c>
      <c r="S279" s="173" t="s">
        <v>111</v>
      </c>
      <c r="T279" s="173" t="s">
        <v>90</v>
      </c>
      <c r="U279" s="183"/>
      <c r="V279" s="183"/>
      <c r="W279" s="184"/>
      <c r="X279" s="184"/>
      <c r="Y279" s="184"/>
    </row>
    <row r="280" spans="1:25" x14ac:dyDescent="0.2">
      <c r="A280" s="176"/>
      <c r="B280" s="184"/>
      <c r="C280" s="176"/>
      <c r="D280" s="176"/>
      <c r="E280" s="184"/>
      <c r="F280" s="184"/>
      <c r="G280" s="184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84"/>
      <c r="V280" s="184"/>
      <c r="W280" s="81">
        <v>1</v>
      </c>
      <c r="X280" s="82">
        <v>3</v>
      </c>
      <c r="Y280" s="82">
        <v>1</v>
      </c>
    </row>
    <row r="281" spans="1:25" ht="42" customHeight="1" x14ac:dyDescent="0.2">
      <c r="A281" s="174">
        <v>16</v>
      </c>
      <c r="B281" s="170" t="s">
        <v>116</v>
      </c>
      <c r="C281" s="177" t="s">
        <v>142</v>
      </c>
      <c r="D281" s="177" t="s">
        <v>118</v>
      </c>
      <c r="E281" s="177" t="s">
        <v>127</v>
      </c>
      <c r="F281" s="177" t="s">
        <v>119</v>
      </c>
      <c r="G281" s="81">
        <v>1000</v>
      </c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4">
        <f>SUM(H281:S281)</f>
        <v>0</v>
      </c>
      <c r="U281" s="167" t="s">
        <v>132</v>
      </c>
      <c r="V281" s="170" t="s">
        <v>120</v>
      </c>
      <c r="W281" s="170" t="s">
        <v>121</v>
      </c>
      <c r="X281" s="170">
        <v>1.3</v>
      </c>
      <c r="Y281" s="170" t="s">
        <v>122</v>
      </c>
    </row>
    <row r="282" spans="1:25" ht="42" customHeight="1" x14ac:dyDescent="0.2">
      <c r="A282" s="175"/>
      <c r="B282" s="171"/>
      <c r="C282" s="178"/>
      <c r="D282" s="178"/>
      <c r="E282" s="178"/>
      <c r="F282" s="178"/>
      <c r="G282" s="81">
        <v>2000</v>
      </c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4">
        <f t="shared" ref="T282:T284" si="23">SUM(H282:S282)</f>
        <v>0</v>
      </c>
      <c r="U282" s="168"/>
      <c r="V282" s="171"/>
      <c r="W282" s="171"/>
      <c r="X282" s="171"/>
      <c r="Y282" s="171"/>
    </row>
    <row r="283" spans="1:25" ht="42" customHeight="1" x14ac:dyDescent="0.2">
      <c r="A283" s="175"/>
      <c r="B283" s="171"/>
      <c r="C283" s="178"/>
      <c r="D283" s="178"/>
      <c r="E283" s="178"/>
      <c r="F283" s="178"/>
      <c r="G283" s="81">
        <v>3000</v>
      </c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4">
        <f t="shared" si="23"/>
        <v>0</v>
      </c>
      <c r="U283" s="168"/>
      <c r="V283" s="171"/>
      <c r="W283" s="171"/>
      <c r="X283" s="171"/>
      <c r="Y283" s="171"/>
    </row>
    <row r="284" spans="1:25" ht="42" customHeight="1" x14ac:dyDescent="0.2">
      <c r="A284" s="175"/>
      <c r="B284" s="171"/>
      <c r="C284" s="178"/>
      <c r="D284" s="178"/>
      <c r="E284" s="178"/>
      <c r="F284" s="178"/>
      <c r="G284" s="81">
        <v>5000</v>
      </c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4">
        <f t="shared" si="23"/>
        <v>0</v>
      </c>
      <c r="U284" s="168"/>
      <c r="V284" s="171"/>
      <c r="W284" s="171"/>
      <c r="X284" s="171"/>
      <c r="Y284" s="171"/>
    </row>
    <row r="285" spans="1:25" ht="42" customHeight="1" x14ac:dyDescent="0.2">
      <c r="A285" s="176"/>
      <c r="B285" s="172"/>
      <c r="C285" s="179"/>
      <c r="D285" s="179"/>
      <c r="E285" s="179"/>
      <c r="F285" s="179"/>
      <c r="G285" s="81">
        <v>6000</v>
      </c>
      <c r="H285" s="83">
        <v>0</v>
      </c>
      <c r="I285" s="83">
        <v>170000</v>
      </c>
      <c r="J285" s="83">
        <v>170000</v>
      </c>
      <c r="K285" s="83">
        <v>170000</v>
      </c>
      <c r="L285" s="83">
        <v>170000</v>
      </c>
      <c r="M285" s="83">
        <v>170000</v>
      </c>
      <c r="N285" s="83">
        <v>170000</v>
      </c>
      <c r="O285" s="83">
        <v>170000</v>
      </c>
      <c r="P285" s="83">
        <v>170000</v>
      </c>
      <c r="Q285" s="83">
        <v>170000</v>
      </c>
      <c r="R285" s="83">
        <v>170000</v>
      </c>
      <c r="S285" s="83">
        <v>0</v>
      </c>
      <c r="T285" s="84">
        <f>+Q285+P285+O285+N285+M285+L285+K285+J285+I285+H285+R285+S285</f>
        <v>1700000</v>
      </c>
      <c r="U285" s="169"/>
      <c r="V285" s="172"/>
      <c r="W285" s="172"/>
      <c r="X285" s="172"/>
      <c r="Y285" s="172"/>
    </row>
    <row r="286" spans="1:25" ht="42" customHeight="1" x14ac:dyDescent="0.25">
      <c r="A286" t="s">
        <v>133</v>
      </c>
      <c r="S286" s="163">
        <f>+T285+T235+T230+T225+T220+T171+T166+T161+T156+T91+T86+T81++T33+T28+T23+T18</f>
        <v>54039164.82</v>
      </c>
      <c r="T286" s="163"/>
      <c r="U286" s="73"/>
    </row>
    <row r="287" spans="1:25" x14ac:dyDescent="0.2">
      <c r="A287" s="164" t="s">
        <v>93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25" x14ac:dyDescent="0.2">
      <c r="A288" s="95"/>
      <c r="B288" s="95"/>
      <c r="C288" s="95"/>
      <c r="D288" s="98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1:19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</row>
    <row r="290" spans="1:19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</row>
    <row r="291" spans="1:19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</row>
    <row r="292" spans="1:19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</row>
    <row r="293" spans="1:19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</row>
    <row r="294" spans="1:19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</row>
    <row r="295" spans="1:19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</row>
    <row r="296" spans="1:19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</row>
    <row r="297" spans="1:19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</row>
    <row r="298" spans="1:19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</row>
    <row r="299" spans="1:19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</row>
    <row r="300" spans="1:19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</row>
    <row r="301" spans="1:19" x14ac:dyDescent="0.2">
      <c r="A301" s="95"/>
      <c r="B301" s="95"/>
      <c r="C301" s="95"/>
      <c r="D301" s="98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1:19" x14ac:dyDescent="0.2">
      <c r="A302" s="95"/>
      <c r="B302" s="95"/>
      <c r="C302" s="95"/>
      <c r="D302" s="98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1:19" x14ac:dyDescent="0.2">
      <c r="A303" s="95"/>
      <c r="B303" s="95"/>
      <c r="C303" s="95"/>
      <c r="D303" s="98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1:19" x14ac:dyDescent="0.2">
      <c r="A304" s="95"/>
      <c r="B304" s="95"/>
      <c r="C304" s="95"/>
      <c r="D304" s="98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18" spans="24:26" x14ac:dyDescent="0.2">
      <c r="X318" s="165" t="s">
        <v>147</v>
      </c>
      <c r="Y318" s="166"/>
      <c r="Z318" s="166"/>
    </row>
  </sheetData>
  <mergeCells count="362">
    <mergeCell ref="W131:Y131"/>
    <mergeCell ref="W10:W12"/>
    <mergeCell ref="X10:X12"/>
    <mergeCell ref="Y10:Y12"/>
    <mergeCell ref="R12:R13"/>
    <mergeCell ref="S12:S13"/>
    <mergeCell ref="Y14:Y18"/>
    <mergeCell ref="A14:A18"/>
    <mergeCell ref="B14:B18"/>
    <mergeCell ref="C14:C18"/>
    <mergeCell ref="W14:W18"/>
    <mergeCell ref="X14:X18"/>
    <mergeCell ref="V14:V18"/>
    <mergeCell ref="D14:D18"/>
    <mergeCell ref="E14:E18"/>
    <mergeCell ref="F14:F18"/>
    <mergeCell ref="L12:L13"/>
    <mergeCell ref="M12:M13"/>
    <mergeCell ref="N12:N13"/>
    <mergeCell ref="O12:O13"/>
    <mergeCell ref="P12:P13"/>
    <mergeCell ref="U14:U18"/>
    <mergeCell ref="V19:V23"/>
    <mergeCell ref="W19:W23"/>
    <mergeCell ref="A1:Y1"/>
    <mergeCell ref="A2:Y2"/>
    <mergeCell ref="C4:Y4"/>
    <mergeCell ref="C5:Y5"/>
    <mergeCell ref="C6:Y6"/>
    <mergeCell ref="C7:Y7"/>
    <mergeCell ref="C8:Y8"/>
    <mergeCell ref="C9:Y9"/>
    <mergeCell ref="A10:A13"/>
    <mergeCell ref="B10:B13"/>
    <mergeCell ref="C10:C13"/>
    <mergeCell ref="D10:D13"/>
    <mergeCell ref="E10:E13"/>
    <mergeCell ref="F10:F13"/>
    <mergeCell ref="G10:S11"/>
    <mergeCell ref="V10:V13"/>
    <mergeCell ref="U10:U13"/>
    <mergeCell ref="T12:T13"/>
    <mergeCell ref="Q12:Q13"/>
    <mergeCell ref="G12:G13"/>
    <mergeCell ref="H12:H13"/>
    <mergeCell ref="I12:I13"/>
    <mergeCell ref="J12:J13"/>
    <mergeCell ref="K12:K13"/>
    <mergeCell ref="X19:X23"/>
    <mergeCell ref="Y19:Y23"/>
    <mergeCell ref="Y24:Y28"/>
    <mergeCell ref="A19:A23"/>
    <mergeCell ref="B19:B23"/>
    <mergeCell ref="C19:C23"/>
    <mergeCell ref="D19:D23"/>
    <mergeCell ref="E19:E23"/>
    <mergeCell ref="F19:F23"/>
    <mergeCell ref="A24:A28"/>
    <mergeCell ref="B24:B28"/>
    <mergeCell ref="C24:C28"/>
    <mergeCell ref="U19:U23"/>
    <mergeCell ref="U24:U28"/>
    <mergeCell ref="V24:V28"/>
    <mergeCell ref="W24:W28"/>
    <mergeCell ref="X24:X28"/>
    <mergeCell ref="D24:D28"/>
    <mergeCell ref="E24:E28"/>
    <mergeCell ref="F24:F28"/>
    <mergeCell ref="Y77:Y81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U77:U81"/>
    <mergeCell ref="V77:V81"/>
    <mergeCell ref="W77:W81"/>
    <mergeCell ref="X77:X81"/>
    <mergeCell ref="V73:V76"/>
    <mergeCell ref="W73:W75"/>
    <mergeCell ref="X73:X75"/>
    <mergeCell ref="Y73:Y75"/>
    <mergeCell ref="A65:Y65"/>
    <mergeCell ref="C72:Y72"/>
    <mergeCell ref="C69:Y69"/>
    <mergeCell ref="C70:Y70"/>
    <mergeCell ref="C71:Y71"/>
    <mergeCell ref="A64:Y64"/>
    <mergeCell ref="C67:Y67"/>
    <mergeCell ref="C68:Y68"/>
    <mergeCell ref="S34:T34"/>
    <mergeCell ref="A35:S35"/>
    <mergeCell ref="Y29:Y33"/>
    <mergeCell ref="X54:Z54"/>
    <mergeCell ref="G75:G76"/>
    <mergeCell ref="F29:F33"/>
    <mergeCell ref="U29:U33"/>
    <mergeCell ref="V29:V33"/>
    <mergeCell ref="W29:W33"/>
    <mergeCell ref="X29:X33"/>
    <mergeCell ref="A29:A33"/>
    <mergeCell ref="B29:B33"/>
    <mergeCell ref="C29:C33"/>
    <mergeCell ref="R75:R76"/>
    <mergeCell ref="S75:S76"/>
    <mergeCell ref="T75:T76"/>
    <mergeCell ref="D29:D33"/>
    <mergeCell ref="E29:E33"/>
    <mergeCell ref="A73:A76"/>
    <mergeCell ref="B73:B76"/>
    <mergeCell ref="C73:C76"/>
    <mergeCell ref="D73:D76"/>
    <mergeCell ref="E73:E76"/>
    <mergeCell ref="F73:F76"/>
    <mergeCell ref="G73:S74"/>
    <mergeCell ref="U73:U76"/>
    <mergeCell ref="A77:A81"/>
    <mergeCell ref="B77:B81"/>
    <mergeCell ref="C77:C81"/>
    <mergeCell ref="D77:D81"/>
    <mergeCell ref="E77:E81"/>
    <mergeCell ref="F77:F81"/>
    <mergeCell ref="S92:T92"/>
    <mergeCell ref="A96:S96"/>
    <mergeCell ref="S95:U95"/>
    <mergeCell ref="F82:F86"/>
    <mergeCell ref="U82:U86"/>
    <mergeCell ref="Y82:Y86"/>
    <mergeCell ref="A87:A91"/>
    <mergeCell ref="B87:B91"/>
    <mergeCell ref="C87:C91"/>
    <mergeCell ref="D87:D91"/>
    <mergeCell ref="E87:E91"/>
    <mergeCell ref="F87:F91"/>
    <mergeCell ref="U87:U91"/>
    <mergeCell ref="V87:V91"/>
    <mergeCell ref="W87:W91"/>
    <mergeCell ref="X87:X91"/>
    <mergeCell ref="Y87:Y91"/>
    <mergeCell ref="A82:A86"/>
    <mergeCell ref="B82:B86"/>
    <mergeCell ref="C82:C86"/>
    <mergeCell ref="D82:D86"/>
    <mergeCell ref="E82:E86"/>
    <mergeCell ref="V82:V86"/>
    <mergeCell ref="W82:W86"/>
    <mergeCell ref="X82:X86"/>
    <mergeCell ref="A139:Y139"/>
    <mergeCell ref="A140:Y140"/>
    <mergeCell ref="C142:Y142"/>
    <mergeCell ref="C143:Y143"/>
    <mergeCell ref="C144:Y144"/>
    <mergeCell ref="C145:Y145"/>
    <mergeCell ref="C146:Y146"/>
    <mergeCell ref="C147:Y147"/>
    <mergeCell ref="A148:A151"/>
    <mergeCell ref="B148:B151"/>
    <mergeCell ref="C148:C151"/>
    <mergeCell ref="D148:D151"/>
    <mergeCell ref="E148:E151"/>
    <mergeCell ref="F148:F151"/>
    <mergeCell ref="G148:S149"/>
    <mergeCell ref="U148:U151"/>
    <mergeCell ref="V148:V151"/>
    <mergeCell ref="W148:W150"/>
    <mergeCell ref="X148:X150"/>
    <mergeCell ref="Y148:Y150"/>
    <mergeCell ref="G150:G151"/>
    <mergeCell ref="H150:H151"/>
    <mergeCell ref="I150:I151"/>
    <mergeCell ref="J150:J151"/>
    <mergeCell ref="T150:T151"/>
    <mergeCell ref="A152:A156"/>
    <mergeCell ref="B152:B156"/>
    <mergeCell ref="C152:C156"/>
    <mergeCell ref="D152:D156"/>
    <mergeCell ref="E152:E156"/>
    <mergeCell ref="F152:F156"/>
    <mergeCell ref="U152:U156"/>
    <mergeCell ref="V152:V156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W152:W156"/>
    <mergeCell ref="X152:X156"/>
    <mergeCell ref="Y152:Y156"/>
    <mergeCell ref="A157:A161"/>
    <mergeCell ref="B157:B161"/>
    <mergeCell ref="C157:C161"/>
    <mergeCell ref="D157:D161"/>
    <mergeCell ref="E157:E161"/>
    <mergeCell ref="F157:F161"/>
    <mergeCell ref="U157:U161"/>
    <mergeCell ref="V157:V161"/>
    <mergeCell ref="W157:W161"/>
    <mergeCell ref="X157:X161"/>
    <mergeCell ref="Y157:Y161"/>
    <mergeCell ref="X162:X166"/>
    <mergeCell ref="Y162:Y166"/>
    <mergeCell ref="A167:A171"/>
    <mergeCell ref="B167:B171"/>
    <mergeCell ref="C167:C171"/>
    <mergeCell ref="D167:D171"/>
    <mergeCell ref="E167:E171"/>
    <mergeCell ref="F167:F171"/>
    <mergeCell ref="U167:U171"/>
    <mergeCell ref="V167:V171"/>
    <mergeCell ref="W167:W171"/>
    <mergeCell ref="X167:X171"/>
    <mergeCell ref="Y167:Y171"/>
    <mergeCell ref="A162:A166"/>
    <mergeCell ref="B162:B166"/>
    <mergeCell ref="C162:C166"/>
    <mergeCell ref="D162:D166"/>
    <mergeCell ref="E162:E166"/>
    <mergeCell ref="F162:F166"/>
    <mergeCell ref="U162:U166"/>
    <mergeCell ref="V162:V166"/>
    <mergeCell ref="W162:W166"/>
    <mergeCell ref="S172:T172"/>
    <mergeCell ref="A173:S173"/>
    <mergeCell ref="X192:Z192"/>
    <mergeCell ref="A203:Y203"/>
    <mergeCell ref="A204:Y204"/>
    <mergeCell ref="C206:Y206"/>
    <mergeCell ref="C207:Y207"/>
    <mergeCell ref="C208:Y208"/>
    <mergeCell ref="C209:Y209"/>
    <mergeCell ref="C210:Y210"/>
    <mergeCell ref="C211:Y211"/>
    <mergeCell ref="A212:A215"/>
    <mergeCell ref="B212:B215"/>
    <mergeCell ref="C212:C215"/>
    <mergeCell ref="D212:D215"/>
    <mergeCell ref="E212:E215"/>
    <mergeCell ref="F212:F215"/>
    <mergeCell ref="G212:S213"/>
    <mergeCell ref="U212:U215"/>
    <mergeCell ref="V212:V215"/>
    <mergeCell ref="W212:W214"/>
    <mergeCell ref="X212:X214"/>
    <mergeCell ref="Y212:Y214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A216:A220"/>
    <mergeCell ref="B216:B220"/>
    <mergeCell ref="C216:C220"/>
    <mergeCell ref="D216:D220"/>
    <mergeCell ref="E216:E220"/>
    <mergeCell ref="F216:F220"/>
    <mergeCell ref="U216:U220"/>
    <mergeCell ref="V216:V220"/>
    <mergeCell ref="W216:W220"/>
    <mergeCell ref="X216:X220"/>
    <mergeCell ref="Y216:Y220"/>
    <mergeCell ref="A221:A225"/>
    <mergeCell ref="B221:B225"/>
    <mergeCell ref="C221:C225"/>
    <mergeCell ref="D221:D225"/>
    <mergeCell ref="E221:E225"/>
    <mergeCell ref="F221:F225"/>
    <mergeCell ref="U221:U225"/>
    <mergeCell ref="V221:V225"/>
    <mergeCell ref="W221:W225"/>
    <mergeCell ref="X221:X225"/>
    <mergeCell ref="Y221:Y225"/>
    <mergeCell ref="X226:X230"/>
    <mergeCell ref="Y226:Y230"/>
    <mergeCell ref="A231:A235"/>
    <mergeCell ref="B231:B235"/>
    <mergeCell ref="C231:C235"/>
    <mergeCell ref="D231:D235"/>
    <mergeCell ref="E231:E235"/>
    <mergeCell ref="F231:F235"/>
    <mergeCell ref="U231:U235"/>
    <mergeCell ref="V231:V235"/>
    <mergeCell ref="W231:W235"/>
    <mergeCell ref="X231:X235"/>
    <mergeCell ref="Y231:Y235"/>
    <mergeCell ref="A226:A230"/>
    <mergeCell ref="B226:B230"/>
    <mergeCell ref="C226:C230"/>
    <mergeCell ref="D226:D230"/>
    <mergeCell ref="E226:E230"/>
    <mergeCell ref="F226:F230"/>
    <mergeCell ref="U226:U230"/>
    <mergeCell ref="V226:V230"/>
    <mergeCell ref="W226:W230"/>
    <mergeCell ref="S236:T236"/>
    <mergeCell ref="A237:S237"/>
    <mergeCell ref="X256:Z256"/>
    <mergeCell ref="A268:Y268"/>
    <mergeCell ref="A269:Y269"/>
    <mergeCell ref="C271:Y271"/>
    <mergeCell ref="C272:Y272"/>
    <mergeCell ref="C273:Y273"/>
    <mergeCell ref="C274:Y274"/>
    <mergeCell ref="C275:Y275"/>
    <mergeCell ref="C276:Y276"/>
    <mergeCell ref="A277:A280"/>
    <mergeCell ref="B277:B280"/>
    <mergeCell ref="C277:C280"/>
    <mergeCell ref="D277:D280"/>
    <mergeCell ref="E277:E280"/>
    <mergeCell ref="F277:F280"/>
    <mergeCell ref="G277:S278"/>
    <mergeCell ref="U277:U280"/>
    <mergeCell ref="V277:V280"/>
    <mergeCell ref="W277:W279"/>
    <mergeCell ref="X277:X279"/>
    <mergeCell ref="Y277:Y279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S286:T286"/>
    <mergeCell ref="A287:S287"/>
    <mergeCell ref="X318:Z318"/>
    <mergeCell ref="U281:U285"/>
    <mergeCell ref="V281:V285"/>
    <mergeCell ref="W281:W285"/>
    <mergeCell ref="X281:X285"/>
    <mergeCell ref="Y281:Y285"/>
    <mergeCell ref="Q279:Q280"/>
    <mergeCell ref="R279:R280"/>
    <mergeCell ref="S279:S280"/>
    <mergeCell ref="T279:T280"/>
    <mergeCell ref="A281:A285"/>
    <mergeCell ref="B281:B285"/>
    <mergeCell ref="C281:C285"/>
    <mergeCell ref="D281:D285"/>
    <mergeCell ref="E281:E285"/>
    <mergeCell ref="F281:F285"/>
  </mergeCells>
  <printOptions horizontalCentered="1"/>
  <pageMargins left="0.39370078740157483" right="0.39370078740157483" top="0.59055118110236227" bottom="0.59055118110236227" header="0.31496062992125984" footer="0.31496062992125984"/>
  <pageSetup scale="3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7"/>
  <sheetViews>
    <sheetView tabSelected="1" showWhiteSpace="0" zoomScale="55" zoomScaleNormal="55" workbookViewId="0">
      <selection activeCell="A2" sqref="A2:Y2"/>
    </sheetView>
  </sheetViews>
  <sheetFormatPr baseColWidth="10" defaultRowHeight="12.75" x14ac:dyDescent="0.2"/>
  <cols>
    <col min="1" max="1" width="5" customWidth="1"/>
    <col min="2" max="2" width="22.140625" customWidth="1"/>
    <col min="3" max="3" width="23.140625" customWidth="1"/>
    <col min="4" max="4" width="25.140625" style="102" customWidth="1"/>
    <col min="5" max="5" width="17" customWidth="1"/>
    <col min="6" max="6" width="19.42578125" customWidth="1"/>
    <col min="7" max="7" width="13.7109375" customWidth="1"/>
    <col min="8" max="8" width="13.5703125" customWidth="1"/>
    <col min="9" max="9" width="14.42578125" customWidth="1"/>
    <col min="10" max="10" width="13" customWidth="1"/>
    <col min="11" max="12" width="13.42578125" customWidth="1"/>
    <col min="13" max="13" width="13.7109375" bestFit="1" customWidth="1"/>
    <col min="14" max="14" width="13.42578125" customWidth="1"/>
    <col min="15" max="15" width="13.7109375" customWidth="1"/>
    <col min="16" max="16" width="12.85546875" customWidth="1"/>
    <col min="17" max="17" width="14.140625" customWidth="1"/>
    <col min="18" max="18" width="12.7109375" customWidth="1"/>
    <col min="19" max="19" width="13.85546875" customWidth="1"/>
    <col min="20" max="20" width="17.5703125" customWidth="1"/>
    <col min="21" max="21" width="12.42578125" customWidth="1"/>
    <col min="22" max="22" width="12.7109375" customWidth="1"/>
    <col min="23" max="23" width="14.42578125" customWidth="1"/>
    <col min="24" max="24" width="13.28515625" customWidth="1"/>
    <col min="25" max="25" width="14.85546875" customWidth="1"/>
    <col min="26" max="26" width="11.42578125" hidden="1" customWidth="1"/>
    <col min="29" max="31" width="15.7109375" bestFit="1" customWidth="1"/>
    <col min="33" max="34" width="15.7109375" bestFit="1" customWidth="1"/>
  </cols>
  <sheetData>
    <row r="1" spans="1:34" ht="30" customHeight="1" x14ac:dyDescent="0.35">
      <c r="A1" s="191" t="s">
        <v>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34" ht="30" customHeight="1" x14ac:dyDescent="0.35">
      <c r="A2" s="192" t="s">
        <v>161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34" ht="30" customHeight="1" x14ac:dyDescent="0.2">
      <c r="A3" s="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34" ht="20.100000000000001" customHeight="1" x14ac:dyDescent="0.25">
      <c r="A4" s="74" t="s">
        <v>96</v>
      </c>
      <c r="B4" s="101" t="s">
        <v>94</v>
      </c>
      <c r="C4" s="193" t="s">
        <v>95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34" ht="20.100000000000001" customHeight="1" x14ac:dyDescent="0.25">
      <c r="A5" s="76" t="s">
        <v>97</v>
      </c>
      <c r="B5" s="77" t="s">
        <v>82</v>
      </c>
      <c r="C5" s="193" t="s">
        <v>84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34" ht="20.100000000000001" customHeight="1" x14ac:dyDescent="0.25">
      <c r="A6" s="76" t="s">
        <v>96</v>
      </c>
      <c r="B6" s="77" t="s">
        <v>83</v>
      </c>
      <c r="C6" s="193" t="s">
        <v>150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34" ht="20.100000000000001" customHeight="1" x14ac:dyDescent="0.25">
      <c r="A7" s="78"/>
      <c r="B7" s="79" t="s">
        <v>1</v>
      </c>
      <c r="C7" s="180" t="s">
        <v>78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34" ht="20.100000000000001" customHeight="1" x14ac:dyDescent="0.25">
      <c r="A8" s="78"/>
      <c r="B8" s="79" t="s">
        <v>86</v>
      </c>
      <c r="C8" s="180" t="s">
        <v>87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34" s="91" customFormat="1" ht="39" customHeight="1" x14ac:dyDescent="0.2">
      <c r="A9" s="89"/>
      <c r="B9" s="90" t="s">
        <v>113</v>
      </c>
      <c r="C9" s="181" t="s">
        <v>159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34" ht="12.75" customHeight="1" x14ac:dyDescent="0.2">
      <c r="A10" s="174" t="s">
        <v>2</v>
      </c>
      <c r="B10" s="182" t="s">
        <v>79</v>
      </c>
      <c r="C10" s="174" t="s">
        <v>80</v>
      </c>
      <c r="D10" s="174" t="s">
        <v>81</v>
      </c>
      <c r="E10" s="182" t="s">
        <v>88</v>
      </c>
      <c r="F10" s="182" t="s">
        <v>114</v>
      </c>
      <c r="G10" s="185" t="s">
        <v>89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100"/>
      <c r="U10" s="182" t="s">
        <v>115</v>
      </c>
      <c r="V10" s="182" t="s">
        <v>91</v>
      </c>
      <c r="W10" s="182" t="s">
        <v>92</v>
      </c>
      <c r="X10" s="182" t="s">
        <v>98</v>
      </c>
      <c r="Y10" s="182" t="s">
        <v>99</v>
      </c>
    </row>
    <row r="11" spans="1:34" x14ac:dyDescent="0.2">
      <c r="A11" s="175"/>
      <c r="B11" s="183"/>
      <c r="C11" s="175"/>
      <c r="D11" s="175"/>
      <c r="E11" s="183"/>
      <c r="F11" s="183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/>
      <c r="T11" s="72"/>
      <c r="U11" s="183"/>
      <c r="V11" s="183"/>
      <c r="W11" s="183"/>
      <c r="X11" s="183"/>
      <c r="Y11" s="183"/>
    </row>
    <row r="12" spans="1:34" x14ac:dyDescent="0.2">
      <c r="A12" s="175"/>
      <c r="B12" s="183"/>
      <c r="C12" s="175"/>
      <c r="D12" s="175"/>
      <c r="E12" s="183"/>
      <c r="F12" s="183"/>
      <c r="G12" s="182" t="s">
        <v>112</v>
      </c>
      <c r="H12" s="173" t="s">
        <v>100</v>
      </c>
      <c r="I12" s="173" t="s">
        <v>101</v>
      </c>
      <c r="J12" s="173" t="s">
        <v>102</v>
      </c>
      <c r="K12" s="173" t="s">
        <v>103</v>
      </c>
      <c r="L12" s="173" t="s">
        <v>104</v>
      </c>
      <c r="M12" s="173" t="s">
        <v>105</v>
      </c>
      <c r="N12" s="173" t="s">
        <v>106</v>
      </c>
      <c r="O12" s="173" t="s">
        <v>107</v>
      </c>
      <c r="P12" s="173" t="s">
        <v>108</v>
      </c>
      <c r="Q12" s="173" t="s">
        <v>109</v>
      </c>
      <c r="R12" s="173" t="s">
        <v>110</v>
      </c>
      <c r="S12" s="173" t="s">
        <v>111</v>
      </c>
      <c r="T12" s="173" t="s">
        <v>90</v>
      </c>
      <c r="U12" s="183"/>
      <c r="V12" s="183"/>
      <c r="W12" s="184"/>
      <c r="X12" s="184"/>
      <c r="Y12" s="184"/>
    </row>
    <row r="13" spans="1:34" x14ac:dyDescent="0.2">
      <c r="A13" s="176"/>
      <c r="B13" s="184"/>
      <c r="C13" s="176"/>
      <c r="D13" s="176"/>
      <c r="E13" s="184"/>
      <c r="F13" s="184"/>
      <c r="G13" s="184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84"/>
      <c r="V13" s="184"/>
      <c r="W13" s="81">
        <v>1</v>
      </c>
      <c r="X13" s="82">
        <v>3</v>
      </c>
      <c r="Y13" s="82">
        <v>1</v>
      </c>
    </row>
    <row r="14" spans="1:34" x14ac:dyDescent="0.2">
      <c r="A14" s="174">
        <v>1</v>
      </c>
      <c r="B14" s="177" t="s">
        <v>116</v>
      </c>
      <c r="C14" s="196" t="s">
        <v>154</v>
      </c>
      <c r="D14" s="177" t="s">
        <v>118</v>
      </c>
      <c r="E14" s="199" t="s">
        <v>160</v>
      </c>
      <c r="F14" s="177" t="s">
        <v>119</v>
      </c>
      <c r="G14" s="103">
        <v>1000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67" t="s">
        <v>132</v>
      </c>
      <c r="V14" s="170" t="s">
        <v>120</v>
      </c>
      <c r="W14" s="170" t="s">
        <v>121</v>
      </c>
      <c r="X14" s="170">
        <v>1.3</v>
      </c>
      <c r="Y14" s="170" t="s">
        <v>151</v>
      </c>
    </row>
    <row r="15" spans="1:34" x14ac:dyDescent="0.2">
      <c r="A15" s="175"/>
      <c r="B15" s="178"/>
      <c r="C15" s="197"/>
      <c r="D15" s="178"/>
      <c r="E15" s="200"/>
      <c r="F15" s="178"/>
      <c r="G15" s="103">
        <v>2000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68"/>
      <c r="V15" s="171"/>
      <c r="W15" s="171"/>
      <c r="X15" s="171"/>
      <c r="Y15" s="171"/>
    </row>
    <row r="16" spans="1:34" ht="14.25" x14ac:dyDescent="0.2">
      <c r="A16" s="175"/>
      <c r="B16" s="178"/>
      <c r="C16" s="197"/>
      <c r="D16" s="178"/>
      <c r="E16" s="200"/>
      <c r="F16" s="178"/>
      <c r="G16" s="103">
        <v>3000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68"/>
      <c r="V16" s="171"/>
      <c r="W16" s="171"/>
      <c r="X16" s="171"/>
      <c r="Y16" s="171"/>
      <c r="AC16" s="105"/>
      <c r="AD16" s="105"/>
      <c r="AE16" s="105"/>
      <c r="AG16" s="108"/>
      <c r="AH16" s="108"/>
    </row>
    <row r="17" spans="1:34" x14ac:dyDescent="0.2">
      <c r="A17" s="175"/>
      <c r="B17" s="178"/>
      <c r="C17" s="197"/>
      <c r="D17" s="178"/>
      <c r="E17" s="200"/>
      <c r="F17" s="178"/>
      <c r="G17" s="103">
        <v>5000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68"/>
      <c r="V17" s="171"/>
      <c r="W17" s="171"/>
      <c r="X17" s="171"/>
      <c r="Y17" s="171"/>
    </row>
    <row r="18" spans="1:34" ht="86.25" customHeight="1" x14ac:dyDescent="0.2">
      <c r="A18" s="176"/>
      <c r="B18" s="179"/>
      <c r="C18" s="198"/>
      <c r="D18" s="179"/>
      <c r="E18" s="201"/>
      <c r="F18" s="179"/>
      <c r="G18" s="103">
        <v>6000</v>
      </c>
      <c r="H18" s="109">
        <v>1997050.92</v>
      </c>
      <c r="I18" s="109">
        <v>1568968.46</v>
      </c>
      <c r="J18" s="109">
        <v>3814162.86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109">
        <f>+J18+I18+H18</f>
        <v>7380182.2400000002</v>
      </c>
      <c r="U18" s="169"/>
      <c r="V18" s="172"/>
      <c r="W18" s="172"/>
      <c r="X18" s="172"/>
      <c r="Y18" s="172"/>
      <c r="AC18" s="105"/>
      <c r="AD18" s="105"/>
      <c r="AE18" s="105"/>
      <c r="AF18" s="105"/>
      <c r="AG18" s="105"/>
    </row>
    <row r="19" spans="1:34" ht="35.25" customHeight="1" x14ac:dyDescent="0.2">
      <c r="A19" s="174">
        <v>2</v>
      </c>
      <c r="B19" s="177" t="s">
        <v>116</v>
      </c>
      <c r="C19" s="196" t="s">
        <v>153</v>
      </c>
      <c r="D19" s="177" t="s">
        <v>118</v>
      </c>
      <c r="E19" s="199" t="s">
        <v>156</v>
      </c>
      <c r="F19" s="177" t="s">
        <v>119</v>
      </c>
      <c r="G19" s="81">
        <v>1000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>
        <f>SUM(H19:S19)</f>
        <v>0</v>
      </c>
      <c r="U19" s="167" t="s">
        <v>132</v>
      </c>
      <c r="V19" s="170" t="s">
        <v>120</v>
      </c>
      <c r="W19" s="170" t="s">
        <v>121</v>
      </c>
      <c r="X19" s="170">
        <v>1.3</v>
      </c>
      <c r="Y19" s="170" t="s">
        <v>151</v>
      </c>
      <c r="AC19" s="105"/>
      <c r="AD19" s="105"/>
      <c r="AE19" s="105"/>
      <c r="AF19" s="106"/>
      <c r="AG19" s="106"/>
      <c r="AH19" s="106"/>
    </row>
    <row r="20" spans="1:34" ht="33.75" customHeight="1" x14ac:dyDescent="0.2">
      <c r="A20" s="175"/>
      <c r="B20" s="178"/>
      <c r="C20" s="197"/>
      <c r="D20" s="178"/>
      <c r="E20" s="200"/>
      <c r="F20" s="178"/>
      <c r="G20" s="81">
        <v>2000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>
        <f t="shared" ref="T20:T22" si="0">SUM(H20:S20)</f>
        <v>0</v>
      </c>
      <c r="U20" s="168"/>
      <c r="V20" s="171"/>
      <c r="W20" s="171"/>
      <c r="X20" s="171"/>
      <c r="Y20" s="171"/>
      <c r="AC20" s="107"/>
      <c r="AD20" s="105"/>
      <c r="AE20" s="105"/>
      <c r="AF20" s="106"/>
      <c r="AG20" s="106"/>
      <c r="AH20" s="106"/>
    </row>
    <row r="21" spans="1:34" ht="29.25" customHeight="1" x14ac:dyDescent="0.2">
      <c r="A21" s="175"/>
      <c r="B21" s="178"/>
      <c r="C21" s="197"/>
      <c r="D21" s="178"/>
      <c r="E21" s="200"/>
      <c r="F21" s="178"/>
      <c r="G21" s="81">
        <v>3000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>
        <f t="shared" si="0"/>
        <v>0</v>
      </c>
      <c r="U21" s="168"/>
      <c r="V21" s="171"/>
      <c r="W21" s="171"/>
      <c r="X21" s="171"/>
      <c r="Y21" s="171"/>
      <c r="AC21" s="106"/>
      <c r="AD21" s="106"/>
      <c r="AE21" s="105"/>
      <c r="AF21" s="106"/>
      <c r="AG21" s="106"/>
      <c r="AH21" s="106"/>
    </row>
    <row r="22" spans="1:34" ht="30" customHeight="1" x14ac:dyDescent="0.2">
      <c r="A22" s="175"/>
      <c r="B22" s="178"/>
      <c r="C22" s="197"/>
      <c r="D22" s="178"/>
      <c r="E22" s="200"/>
      <c r="F22" s="178"/>
      <c r="G22" s="81">
        <v>5000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>
        <f t="shared" si="0"/>
        <v>0</v>
      </c>
      <c r="U22" s="168"/>
      <c r="V22" s="171"/>
      <c r="W22" s="171"/>
      <c r="X22" s="171"/>
      <c r="Y22" s="171"/>
      <c r="AC22" s="106"/>
      <c r="AD22" s="105"/>
      <c r="AE22" s="105"/>
      <c r="AF22" s="106"/>
      <c r="AG22" s="106"/>
      <c r="AH22" s="106"/>
    </row>
    <row r="23" spans="1:34" ht="42" customHeight="1" x14ac:dyDescent="0.2">
      <c r="A23" s="176"/>
      <c r="B23" s="179"/>
      <c r="C23" s="198"/>
      <c r="D23" s="179"/>
      <c r="E23" s="201"/>
      <c r="F23" s="179"/>
      <c r="G23" s="81">
        <v>6000</v>
      </c>
      <c r="H23" s="83">
        <v>800000</v>
      </c>
      <c r="I23" s="83">
        <v>800000</v>
      </c>
      <c r="J23" s="83">
        <v>800000</v>
      </c>
      <c r="K23" s="83">
        <v>800000</v>
      </c>
      <c r="L23" s="83">
        <v>800000</v>
      </c>
      <c r="M23" s="83">
        <v>800000</v>
      </c>
      <c r="N23" s="83">
        <v>800000</v>
      </c>
      <c r="O23" s="83">
        <v>800000</v>
      </c>
      <c r="P23" s="83">
        <v>800000</v>
      </c>
      <c r="Q23" s="83">
        <v>800000</v>
      </c>
      <c r="R23" s="83">
        <v>0</v>
      </c>
      <c r="S23" s="83">
        <v>0</v>
      </c>
      <c r="T23" s="84">
        <f>+Q23+P23+O23+N23+M23+L23+K23+J23+I23+H23+R23+S23</f>
        <v>8000000</v>
      </c>
      <c r="U23" s="169"/>
      <c r="V23" s="172"/>
      <c r="W23" s="172"/>
      <c r="X23" s="172"/>
      <c r="Y23" s="172"/>
      <c r="AC23" s="106"/>
      <c r="AD23" s="105"/>
      <c r="AE23" s="105"/>
      <c r="AF23" s="106"/>
      <c r="AG23" s="106"/>
      <c r="AH23" s="106"/>
    </row>
    <row r="24" spans="1:34" ht="26.25" customHeight="1" x14ac:dyDescent="0.2">
      <c r="A24" s="174">
        <v>3</v>
      </c>
      <c r="B24" s="177" t="s">
        <v>116</v>
      </c>
      <c r="C24" s="196" t="s">
        <v>155</v>
      </c>
      <c r="D24" s="177" t="s">
        <v>118</v>
      </c>
      <c r="E24" s="199" t="s">
        <v>157</v>
      </c>
      <c r="F24" s="177" t="s">
        <v>119</v>
      </c>
      <c r="G24" s="81">
        <v>1000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>
        <f>SUM(H24:S24)</f>
        <v>0</v>
      </c>
      <c r="U24" s="167" t="s">
        <v>132</v>
      </c>
      <c r="V24" s="170" t="s">
        <v>120</v>
      </c>
      <c r="W24" s="170" t="s">
        <v>121</v>
      </c>
      <c r="X24" s="170">
        <v>1.3</v>
      </c>
      <c r="Y24" s="170" t="s">
        <v>151</v>
      </c>
      <c r="AC24" s="106"/>
      <c r="AD24" s="106"/>
      <c r="AE24" s="105"/>
      <c r="AF24" s="106"/>
      <c r="AG24" s="106"/>
      <c r="AH24" s="106"/>
    </row>
    <row r="25" spans="1:34" ht="30" customHeight="1" x14ac:dyDescent="0.2">
      <c r="A25" s="175"/>
      <c r="B25" s="178"/>
      <c r="C25" s="197"/>
      <c r="D25" s="178"/>
      <c r="E25" s="200"/>
      <c r="F25" s="178"/>
      <c r="G25" s="81">
        <v>2000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>
        <f t="shared" ref="T25:T28" si="1">SUM(H25:S25)</f>
        <v>0</v>
      </c>
      <c r="U25" s="168"/>
      <c r="V25" s="171"/>
      <c r="W25" s="171"/>
      <c r="X25" s="171"/>
      <c r="Y25" s="171"/>
      <c r="AC25" s="106"/>
      <c r="AD25" s="106"/>
      <c r="AE25" s="106"/>
      <c r="AF25" s="106"/>
      <c r="AG25" s="106"/>
    </row>
    <row r="26" spans="1:34" ht="30" customHeight="1" x14ac:dyDescent="0.2">
      <c r="A26" s="175"/>
      <c r="B26" s="178"/>
      <c r="C26" s="197"/>
      <c r="D26" s="178"/>
      <c r="E26" s="200"/>
      <c r="F26" s="178"/>
      <c r="G26" s="81">
        <v>3000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>
        <f t="shared" si="1"/>
        <v>0</v>
      </c>
      <c r="U26" s="168"/>
      <c r="V26" s="171"/>
      <c r="W26" s="171"/>
      <c r="X26" s="171"/>
      <c r="Y26" s="171"/>
      <c r="AG26" s="108"/>
    </row>
    <row r="27" spans="1:34" ht="42" customHeight="1" x14ac:dyDescent="0.2">
      <c r="A27" s="175"/>
      <c r="B27" s="178"/>
      <c r="C27" s="197"/>
      <c r="D27" s="178"/>
      <c r="E27" s="200"/>
      <c r="F27" s="178"/>
      <c r="G27" s="81">
        <v>5000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>
        <f t="shared" si="1"/>
        <v>0</v>
      </c>
      <c r="U27" s="168"/>
      <c r="V27" s="171"/>
      <c r="W27" s="171"/>
      <c r="X27" s="171"/>
      <c r="Y27" s="171"/>
      <c r="AG27" s="108"/>
    </row>
    <row r="28" spans="1:34" ht="24" customHeight="1" x14ac:dyDescent="0.2">
      <c r="A28" s="176"/>
      <c r="B28" s="179"/>
      <c r="C28" s="198"/>
      <c r="D28" s="179"/>
      <c r="E28" s="201"/>
      <c r="F28" s="179"/>
      <c r="G28" s="81">
        <v>6000</v>
      </c>
      <c r="H28" s="83">
        <v>500000</v>
      </c>
      <c r="I28" s="83">
        <v>500000</v>
      </c>
      <c r="J28" s="83">
        <v>500000</v>
      </c>
      <c r="K28" s="83">
        <v>500000</v>
      </c>
      <c r="L28" s="83">
        <v>500000</v>
      </c>
      <c r="M28" s="83">
        <v>500000</v>
      </c>
      <c r="N28" s="83">
        <v>500000</v>
      </c>
      <c r="O28" s="83">
        <v>500000</v>
      </c>
      <c r="P28" s="83">
        <v>500000</v>
      </c>
      <c r="Q28" s="83">
        <v>500000</v>
      </c>
      <c r="R28" s="83">
        <v>0</v>
      </c>
      <c r="S28" s="83">
        <v>0</v>
      </c>
      <c r="T28" s="84">
        <f t="shared" si="1"/>
        <v>5000000</v>
      </c>
      <c r="U28" s="169"/>
      <c r="V28" s="172"/>
      <c r="W28" s="172"/>
      <c r="X28" s="172"/>
      <c r="Y28" s="172"/>
    </row>
    <row r="29" spans="1:34" ht="32.25" customHeight="1" x14ac:dyDescent="0.2">
      <c r="A29" s="174">
        <v>4</v>
      </c>
      <c r="B29" s="177" t="s">
        <v>116</v>
      </c>
      <c r="C29" s="196" t="s">
        <v>154</v>
      </c>
      <c r="D29" s="177" t="s">
        <v>118</v>
      </c>
      <c r="E29" s="199" t="s">
        <v>158</v>
      </c>
      <c r="F29" s="177" t="s">
        <v>119</v>
      </c>
      <c r="G29" s="81">
        <v>1000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>
        <f>SUM(H29:S29)</f>
        <v>0</v>
      </c>
      <c r="U29" s="167" t="s">
        <v>132</v>
      </c>
      <c r="V29" s="170" t="s">
        <v>120</v>
      </c>
      <c r="W29" s="170" t="s">
        <v>121</v>
      </c>
      <c r="X29" s="170">
        <v>1.3</v>
      </c>
      <c r="Y29" s="170" t="s">
        <v>151</v>
      </c>
    </row>
    <row r="30" spans="1:34" ht="31.5" customHeight="1" x14ac:dyDescent="0.2">
      <c r="A30" s="175"/>
      <c r="B30" s="178"/>
      <c r="C30" s="197"/>
      <c r="D30" s="178"/>
      <c r="E30" s="200"/>
      <c r="F30" s="178"/>
      <c r="G30" s="81">
        <v>2000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>
        <f t="shared" ref="T30:T33" si="2">SUM(H30:S30)</f>
        <v>0</v>
      </c>
      <c r="U30" s="168"/>
      <c r="V30" s="171"/>
      <c r="W30" s="171"/>
      <c r="X30" s="171"/>
      <c r="Y30" s="171"/>
    </row>
    <row r="31" spans="1:34" ht="29.25" customHeight="1" x14ac:dyDescent="0.2">
      <c r="A31" s="175"/>
      <c r="B31" s="178"/>
      <c r="C31" s="197"/>
      <c r="D31" s="178"/>
      <c r="E31" s="200"/>
      <c r="F31" s="178"/>
      <c r="G31" s="81">
        <v>3000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>
        <f t="shared" si="2"/>
        <v>0</v>
      </c>
      <c r="U31" s="168"/>
      <c r="V31" s="171"/>
      <c r="W31" s="171"/>
      <c r="X31" s="171"/>
      <c r="Y31" s="171"/>
    </row>
    <row r="32" spans="1:34" ht="27.75" customHeight="1" x14ac:dyDescent="0.2">
      <c r="A32" s="175"/>
      <c r="B32" s="178"/>
      <c r="C32" s="197"/>
      <c r="D32" s="178"/>
      <c r="E32" s="200"/>
      <c r="F32" s="178"/>
      <c r="G32" s="81">
        <v>5000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>
        <f t="shared" si="2"/>
        <v>0</v>
      </c>
      <c r="U32" s="168"/>
      <c r="V32" s="171"/>
      <c r="W32" s="171"/>
      <c r="X32" s="171"/>
      <c r="Y32" s="171"/>
    </row>
    <row r="33" spans="1:25" ht="42" customHeight="1" x14ac:dyDescent="0.2">
      <c r="A33" s="176"/>
      <c r="B33" s="179"/>
      <c r="C33" s="198"/>
      <c r="D33" s="179"/>
      <c r="E33" s="201"/>
      <c r="F33" s="179"/>
      <c r="G33" s="81">
        <v>6000</v>
      </c>
      <c r="H33" s="83">
        <v>700000</v>
      </c>
      <c r="I33" s="83">
        <v>700000</v>
      </c>
      <c r="J33" s="83">
        <v>700000</v>
      </c>
      <c r="K33" s="83">
        <v>700000</v>
      </c>
      <c r="L33" s="83">
        <v>700000</v>
      </c>
      <c r="M33" s="83">
        <v>700000</v>
      </c>
      <c r="N33" s="83">
        <v>700000</v>
      </c>
      <c r="O33" s="83">
        <v>700000</v>
      </c>
      <c r="P33" s="83">
        <v>700000</v>
      </c>
      <c r="Q33" s="83">
        <v>700000</v>
      </c>
      <c r="R33" s="83">
        <v>0</v>
      </c>
      <c r="S33" s="83">
        <v>0</v>
      </c>
      <c r="T33" s="84">
        <f t="shared" si="2"/>
        <v>7000000</v>
      </c>
      <c r="U33" s="169"/>
      <c r="V33" s="172"/>
      <c r="W33" s="172"/>
      <c r="X33" s="172"/>
      <c r="Y33" s="172"/>
    </row>
    <row r="34" spans="1:25" ht="15.75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94" t="s">
        <v>90</v>
      </c>
      <c r="S34" s="195"/>
      <c r="T34" s="110">
        <f>+T33+T28+T23+T18</f>
        <v>27380182.240000002</v>
      </c>
    </row>
    <row r="35" spans="1:25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67" spans="24:26" x14ac:dyDescent="0.2">
      <c r="X67" s="165" t="s">
        <v>152</v>
      </c>
      <c r="Y67" s="166"/>
      <c r="Z67" s="166"/>
    </row>
  </sheetData>
  <mergeCells count="80">
    <mergeCell ref="A14:A18"/>
    <mergeCell ref="B14:B18"/>
    <mergeCell ref="C14:C18"/>
    <mergeCell ref="D14:D18"/>
    <mergeCell ref="E14:E18"/>
    <mergeCell ref="A1:Y1"/>
    <mergeCell ref="A2:Y2"/>
    <mergeCell ref="C4:Y4"/>
    <mergeCell ref="C5:Y5"/>
    <mergeCell ref="C6:Y6"/>
    <mergeCell ref="A10:A13"/>
    <mergeCell ref="B10:B13"/>
    <mergeCell ref="C10:C13"/>
    <mergeCell ref="D10:D13"/>
    <mergeCell ref="E10:E13"/>
    <mergeCell ref="C7:Y7"/>
    <mergeCell ref="C8:Y8"/>
    <mergeCell ref="C9:Y9"/>
    <mergeCell ref="F10:F13"/>
    <mergeCell ref="G10:S11"/>
    <mergeCell ref="U10:U13"/>
    <mergeCell ref="V10:V13"/>
    <mergeCell ref="W10:W12"/>
    <mergeCell ref="X10:X12"/>
    <mergeCell ref="Y10:Y12"/>
    <mergeCell ref="G12:G13"/>
    <mergeCell ref="S12:S13"/>
    <mergeCell ref="T12:T13"/>
    <mergeCell ref="Q12:Q13"/>
    <mergeCell ref="R12:R13"/>
    <mergeCell ref="H12:H13"/>
    <mergeCell ref="A19:A23"/>
    <mergeCell ref="B19:B23"/>
    <mergeCell ref="C19:C23"/>
    <mergeCell ref="D19:D23"/>
    <mergeCell ref="E19:E23"/>
    <mergeCell ref="I12:I13"/>
    <mergeCell ref="F19:F23"/>
    <mergeCell ref="M12:M13"/>
    <mergeCell ref="N12:N13"/>
    <mergeCell ref="O12:O13"/>
    <mergeCell ref="F14:F18"/>
    <mergeCell ref="P12:P13"/>
    <mergeCell ref="J12:J13"/>
    <mergeCell ref="K12:K13"/>
    <mergeCell ref="L12:L13"/>
    <mergeCell ref="Y19:Y23"/>
    <mergeCell ref="U19:U23"/>
    <mergeCell ref="V19:V23"/>
    <mergeCell ref="W19:W23"/>
    <mergeCell ref="X19:X23"/>
    <mergeCell ref="U14:U18"/>
    <mergeCell ref="V14:V18"/>
    <mergeCell ref="W14:W18"/>
    <mergeCell ref="X14:X18"/>
    <mergeCell ref="Y14:Y18"/>
    <mergeCell ref="Y24:Y28"/>
    <mergeCell ref="A29:A33"/>
    <mergeCell ref="B29:B33"/>
    <mergeCell ref="C29:C33"/>
    <mergeCell ref="D29:D33"/>
    <mergeCell ref="E29:E33"/>
    <mergeCell ref="F24:F28"/>
    <mergeCell ref="U24:U28"/>
    <mergeCell ref="V24:V28"/>
    <mergeCell ref="W24:W28"/>
    <mergeCell ref="X24:X28"/>
    <mergeCell ref="A24:A28"/>
    <mergeCell ref="B24:B28"/>
    <mergeCell ref="C24:C28"/>
    <mergeCell ref="D24:D28"/>
    <mergeCell ref="E24:E28"/>
    <mergeCell ref="X67:Z67"/>
    <mergeCell ref="F29:F33"/>
    <mergeCell ref="U29:U33"/>
    <mergeCell ref="V29:V33"/>
    <mergeCell ref="W29:W33"/>
    <mergeCell ref="X29:X33"/>
    <mergeCell ref="Y29:Y33"/>
    <mergeCell ref="R34:S34"/>
  </mergeCells>
  <printOptions horizontalCentered="1"/>
  <pageMargins left="0.39370078740157483" right="0.39370078740157483" top="0.59055118110236227" bottom="0.59055118110236227" header="0.31496062992125984" footer="0.31496062992125984"/>
  <pageSetup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ED-6</vt:lpstr>
      <vt:lpstr>POA INICIAL</vt:lpstr>
      <vt:lpstr>PROGRAMAS DE INVERSION</vt:lpstr>
      <vt:lpstr>'ED-6'!Área_de_impresión</vt:lpstr>
      <vt:lpstr>'POA INICIAL'!Área_de_impresión</vt:lpstr>
      <vt:lpstr>'PROGRAMAS DE INVERSION'!Área_de_impresión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ABC123</dc:creator>
  <cp:lastModifiedBy>NOEL</cp:lastModifiedBy>
  <cp:lastPrinted>2022-02-11T17:49:27Z</cp:lastPrinted>
  <dcterms:created xsi:type="dcterms:W3CDTF">2013-06-20T12:38:04Z</dcterms:created>
  <dcterms:modified xsi:type="dcterms:W3CDTF">2022-03-30T19:43:47Z</dcterms:modified>
</cp:coreProperties>
</file>